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7DA23C7-B6A7-4305-AA15-8C9EFDB1B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1" l="1"/>
  <c r="F21" i="21" s="1"/>
  <c r="E20" i="21"/>
  <c r="E21" i="21" s="1"/>
  <c r="D20" i="21"/>
  <c r="D21" i="21" s="1"/>
  <c r="F12" i="21"/>
  <c r="F13" i="21" s="1"/>
  <c r="E12" i="21"/>
  <c r="E13" i="21" s="1"/>
  <c r="D12" i="21"/>
  <c r="D13" i="21" s="1"/>
  <c r="L40" i="16" l="1"/>
  <c r="M40" i="16"/>
  <c r="N40" i="16"/>
  <c r="L53" i="16"/>
  <c r="M53" i="16"/>
  <c r="N53" i="16"/>
  <c r="N59" i="16"/>
  <c r="M59" i="16"/>
  <c r="L59" i="16"/>
  <c r="L14" i="16"/>
  <c r="M14" i="16"/>
  <c r="N14" i="16"/>
  <c r="L44" i="16"/>
  <c r="M44" i="16"/>
  <c r="N44" i="16"/>
  <c r="L28" i="16"/>
  <c r="M28" i="16"/>
  <c r="N28" i="16"/>
  <c r="L62" i="16"/>
  <c r="M62" i="16"/>
  <c r="N62" i="16"/>
  <c r="N65" i="16"/>
  <c r="M65" i="16"/>
  <c r="L65" i="16"/>
  <c r="N75" i="16"/>
  <c r="M75" i="16"/>
  <c r="L75" i="16"/>
  <c r="G16" i="15"/>
  <c r="H16" i="15"/>
  <c r="I16" i="15"/>
  <c r="G13" i="15"/>
  <c r="H13" i="15"/>
  <c r="I13" i="15"/>
  <c r="L21" i="16"/>
  <c r="M21" i="16"/>
  <c r="N21" i="16"/>
  <c r="L81" i="16" l="1"/>
  <c r="M81" i="16"/>
  <c r="N81" i="16"/>
  <c r="L35" i="16"/>
  <c r="M35" i="16"/>
  <c r="N35" i="16"/>
  <c r="L90" i="16"/>
  <c r="M90" i="16"/>
  <c r="N90" i="16"/>
  <c r="H10" i="15" l="1"/>
  <c r="I10" i="15"/>
  <c r="G10" i="15"/>
  <c r="L72" i="16"/>
  <c r="M72" i="16"/>
  <c r="N72" i="16"/>
  <c r="N56" i="16"/>
  <c r="N66" i="16" s="1"/>
  <c r="M56" i="16"/>
  <c r="M66" i="16" s="1"/>
  <c r="L56" i="16"/>
  <c r="L66" i="16" s="1"/>
  <c r="L85" i="16"/>
  <c r="M85" i="16"/>
  <c r="M91" i="16" s="1"/>
  <c r="N85" i="16"/>
  <c r="L91" i="16" l="1"/>
  <c r="N91" i="16"/>
  <c r="H17" i="15"/>
  <c r="I17" i="15"/>
  <c r="G17" i="15"/>
  <c r="L18" i="16"/>
  <c r="L45" i="16" s="1"/>
  <c r="M18" i="16"/>
  <c r="M45" i="16" s="1"/>
  <c r="N18" i="16"/>
  <c r="N45" i="16" s="1"/>
  <c r="N92" i="16" l="1"/>
  <c r="I5" i="12" s="1"/>
  <c r="M92" i="16"/>
  <c r="D5" i="12" s="1"/>
  <c r="L9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<sst xmlns="http://schemas.openxmlformats.org/spreadsheetml/2006/main" count="564" uniqueCount="358">
  <si>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</si>
  <si>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</si>
  <si>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</si>
  <si>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</si>
  <si>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</si>
  <si>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</si>
  <si>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</si>
  <si>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</si>
  <si>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</si>
  <si>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</si>
  <si>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</si>
  <si>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</si>
  <si>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</si>
  <si>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</si>
  <si>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</si>
  <si>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</si>
  <si>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</si>
  <si>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</si>
  <si>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</si>
  <si>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</si>
  <si>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</si>
  <si>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</si>
  <si>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</si>
  <si>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</si>
  <si>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</si>
  <si>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</si>
  <si>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</si>
  <si>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</si>
  <si>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</si>
  <si>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</si>
  <si>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</si>
  <si>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</si>
  <si>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</si>
  <si>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</si>
  <si>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</si>
  <si>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</si>
  <si>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</si>
  <si>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</si>
  <si>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</si>
  <si>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</si>
  <si>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</si>
  <si>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</si>
  <si>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</si>
  <si>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</si>
  <si>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</si>
  <si>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</si>
  <si>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</si>
  <si>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</si>
  <si>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</si>
  <si>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</si>
  <si>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</si>
  <si>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</si>
  <si>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</si>
  <si>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</si>
  <si>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</si>
  <si>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</si>
  <si>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</si>
  <si>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</si>
  <si>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</si>
  <si>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</si>
  <si>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</si>
  <si>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</si>
  <si>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</si>
  <si>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</si>
  <si>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</si>
  <si>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</si>
  <si>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</si>
  <si>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</si>
  <si>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</si>
  <si>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</si>
  <si>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</si>
  <si>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</si>
  <si>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</si>
  <si>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</si>
  <si>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</si>
  <si>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</si>
  <si>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</si>
  <si>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</si>
  <si>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</si>
  <si>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</si>
  <si>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</si>
  <si>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</si>
  <si>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</si>
  <si>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</si>
  <si>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</si>
  <si>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</si>
  <si>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</si>
  <si>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</si>
  <si>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</si>
  <si>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</si>
  <si>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</si>
  <si>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</si>
  <si>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</si>
  <si>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</si>
  <si>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</si>
  <si>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</si>
  <si>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</si>
  <si>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</si>
  <si>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</si>
  <si>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</si>
  <si>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</si>
  <si>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</si>
  <si>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</si>
  <si>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</si>
  <si>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</si>
  <si>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</si>
  <si>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</si>
  <si>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</si>
  <si>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</si>
  <si>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</si>
  <si>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</si>
  <si>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</si>
  <si>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</si>
  <si>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</si>
  <si>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</si>
  <si>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</si>
  <si>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</si>
  <si>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</si>
  <si>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</si>
  <si>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</si>
  <si>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</si>
  <si>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</si>
  <si>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</si>
  <si>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</si>
  <si>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</si>
  <si>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</si>
  <si>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</si>
  <si>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</si>
  <si>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</si>
  <si>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</si>
  <si>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</si>
  <si>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</si>
  <si>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</si>
  <si>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</si>
  <si>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</si>
  <si>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</si>
  <si>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</si>
  <si>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</si>
  <si>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</si>
  <si>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</si>
  <si>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</si>
  <si>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</si>
  <si>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</si>
  <si>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</si>
  <si>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</si>
  <si>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</si>
  <si>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</si>
  <si>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</si>
  <si>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</si>
  <si>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</si>
  <si>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</si>
  <si>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</si>
  <si>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</si>
  <si>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</si>
  <si>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</si>
  <si>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</si>
  <si>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</si>
  <si>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</si>
  <si>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</si>
  <si>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</si>
  <si>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</si>
  <si>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</si>
  <si>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</si>
  <si>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</si>
  <si>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</si>
  <si>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</si>
  <si>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</si>
  <si>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</si>
  <si>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</si>
  <si>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</si>
  <si>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</si>
  <si>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</si>
  <si>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</si>
  <si>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</si>
  <si>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</si>
  <si>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</si>
  <si>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</si>
  <si>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</si>
  <si>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</si>
  <si>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</si>
  <si>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</si>
  <si>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</si>
  <si>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</si>
  <si>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</si>
  <si>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</si>
  <si>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</si>
  <si>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</si>
  <si>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</si>
  <si>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</si>
  <si>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</si>
  <si>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</si>
  <si>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</si>
  <si>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</si>
  <si>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</si>
  <si>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</si>
  <si>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</si>
  <si>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</si>
  <si>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</si>
  <si>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</si>
  <si>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</si>
  <si>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</si>
  <si>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</si>
  <si>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</si>
  <si>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</si>
  <si>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</si>
  <si>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</si>
  <si>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</si>
  <si>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</si>
  <si>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</si>
  <si>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</si>
  <si>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</si>
  <si>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</si>
  <si>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</si>
  <si>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</si>
  <si>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</si>
  <si>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</si>
  <si>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</si>
  <si>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</si>
  <si>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</si>
  <si>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</si>
  <si>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</si>
  <si>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</si>
  <si>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</si>
  <si>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</si>
  <si>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</si>
  <si>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</si>
  <si>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</si>
  <si>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</si>
  <si>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</si>
  <si>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</si>
  <si>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</si>
  <si>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</si>
  <si>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</si>
  <si>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</si>
  <si>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</si>
  <si>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</si>
  <si>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</si>
  <si>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</si>
  <si>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</si>
  <si>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</si>
  <si>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</si>
  <si>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</si>
  <si>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</si>
  <si>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</si>
  <si>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</si>
  <si>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</si>
  <si>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</si>
  <si>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</si>
  <si>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</si>
  <si>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</si>
  <si>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</si>
  <si>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</si>
  <si>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</si>
  <si>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</si>
  <si>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</si>
  <si>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</si>
  <si>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</si>
  <si>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</si>
  <si>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</si>
  <si>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</si>
  <si>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</si>
  <si>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</si>
  <si>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</si>
  <si>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</si>
  <si>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</si>
  <si>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</si>
  <si>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</si>
  <si>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</si>
  <si>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</si>
  <si>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</si>
  <si>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</si>
  <si>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</si>
  <si>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</si>
  <si>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</si>
  <si>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</si>
  <si>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</si>
  <si>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</si>
  <si>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</si>
  <si>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</si>
  <si>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</si>
  <si>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</si>
  <si>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</si>
  <si>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</si>
  <si>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</si>
  <si>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</si>
  <si>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</si>
  <si>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</si>
  <si>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</si>
  <si>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</si>
  <si>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</si>
  <si>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</si>
  <si>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</si>
  <si>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</si>
  <si>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</si>
  <si>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</si>
  <si>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</si>
  <si>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</si>
  <si>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</si>
  <si>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</si>
  <si>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</si>
  <si>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</si>
  <si>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</si>
  <si>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</si>
  <si>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</si>
  <si>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</si>
  <si>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</si>
  <si>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</si>
  <si>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</si>
  <si>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</si>
  <si>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</si>
  <si>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</si>
  <si>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 xml:space="preserve"> Animal Production</t>
  </si>
  <si>
    <t>Al Badia Insurance</t>
  </si>
  <si>
    <t>NBAD</t>
  </si>
  <si>
    <t>Total Of Money Service Sector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</si>
  <si>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</si>
  <si>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</si>
  <si>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</si>
  <si>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</si>
  <si>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</si>
  <si>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</si>
  <si>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</si>
  <si>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</si>
  <si>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</si>
  <si>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</si>
  <si>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</si>
  <si>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</si>
  <si>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</si>
  <si>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</si>
  <si>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</si>
  <si>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</si>
  <si>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</si>
  <si>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ISX Trading Indices of Wednesday 21/10/2026</t>
  </si>
  <si>
    <t>Bulletin No (186)</t>
  </si>
  <si>
    <t>Wednesday 21/10/2026</t>
  </si>
  <si>
    <t>Not Trading OTC Companies Wednesday 21/10/2026</t>
  </si>
  <si>
    <t xml:space="preserve">OTC Platform Trading Bulletin No (186) </t>
  </si>
  <si>
    <t>Iraq Stock Exchange not trading companies of Wednesday 21/10/2026</t>
  </si>
  <si>
    <t xml:space="preserve">Non-Disclosing Platform Companies Bulletin No (186) </t>
  </si>
  <si>
    <t>Second Platform Market Bulletin No (186)</t>
  </si>
  <si>
    <t xml:space="preserve">Regular Market Bulletin No (186) </t>
  </si>
  <si>
    <t>Kurdistan International Bank</t>
  </si>
  <si>
    <t>BKUI</t>
  </si>
  <si>
    <t>Al-Rajih Islamic Bank</t>
  </si>
  <si>
    <t>BRAJ</t>
  </si>
  <si>
    <t>Non Iraqis' Bulletin  Wednesday Oct  21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</si>
  <si>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</si>
  <si>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</si>
  <si>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</si>
  <si>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</si>
  <si>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</si>
  <si>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</si>
  <si>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Economy Bank   </t>
  </si>
  <si>
    <t>Total Bank sector</t>
  </si>
  <si>
    <t>Non Iraqi Trading of Second Market (BUY)</t>
  </si>
  <si>
    <t>No. of trades</t>
  </si>
  <si>
    <t xml:space="preserve">Traded Volume </t>
  </si>
  <si>
    <t xml:space="preserve">Traded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</si>
</sst>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97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3" fillId="0" borderId="9" xfId="1500" applyNumberFormat="1" applyFont="1" applyBorder="1" applyAlignment="1">
      <alignment vertical="center"/>
    </xf>
    <xf numFmtId="0" fontId="83" fillId="0" borderId="35" xfId="0" applyFont="1" applyBorder="1" applyAlignment="1">
      <alignment vertical="center"/>
    </xf>
    <xf numFmtId="0" fontId="79" fillId="0" borderId="146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5" fillId="4" borderId="9" xfId="0" applyFont="1" applyFill="1" applyBorder="1" applyAlignment="1">
      <alignment vertical="center" wrapText="1"/>
    </xf>
    <xf numFmtId="0" fontId="83" fillId="60" borderId="9" xfId="0" applyFont="1" applyFill="1" applyBorder="1" applyAlignment="1">
      <alignment horizontal="center" vertical="center" wrapText="1"/>
    </xf>
    <xf numFmtId="1" fontId="85" fillId="4" borderId="9" xfId="1500" applyNumberFormat="1" applyFont="1" applyFill="1" applyBorder="1" applyAlignment="1">
      <alignment horizontal="center" vertical="center" wrapText="1"/>
    </xf>
    <xf numFmtId="167" fontId="85" fillId="60" borderId="9" xfId="1500" applyNumberFormat="1" applyFont="1" applyFill="1" applyBorder="1" applyAlignment="1">
      <alignment horizontal="center" vertical="center" wrapText="1"/>
    </xf>
    <xf numFmtId="167" fontId="87" fillId="0" borderId="0" xfId="1500" applyNumberFormat="1" applyFont="1"/>
    <xf numFmtId="167" fontId="83" fillId="0" borderId="138" xfId="1500" applyNumberFormat="1" applyFont="1" applyBorder="1" applyAlignment="1">
      <alignment vertical="center"/>
    </xf>
    <xf numFmtId="0" fontId="88" fillId="0" borderId="0" xfId="0" applyFont="1"/>
    <xf numFmtId="167" fontId="78" fillId="0" borderId="0" xfId="1500" applyNumberFormat="1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left" vertical="center"/>
    </xf>
    <xf numFmtId="167" fontId="83" fillId="0" borderId="146" xfId="1500" applyNumberFormat="1" applyFont="1" applyBorder="1" applyAlignment="1">
      <alignment horizontal="left" vertical="center"/>
    </xf>
    <xf numFmtId="0" fontId="83" fillId="0" borderId="35" xfId="0" applyFont="1" applyBorder="1" applyAlignment="1">
      <alignment horizontal="center" vertical="center"/>
    </xf>
    <xf numFmtId="0" fontId="83" fillId="0" borderId="145" xfId="0" applyFont="1" applyBorder="1" applyAlignment="1">
      <alignment horizontal="center" vertical="center"/>
    </xf>
    <xf numFmtId="0" fontId="83" fillId="0" borderId="146" xfId="0" applyFont="1" applyBorder="1" applyAlignment="1">
      <alignment horizontal="center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35" xfId="0" applyFont="1" applyBorder="1" applyAlignment="1">
      <alignment horizontal="left" vertical="center"/>
    </xf>
    <xf numFmtId="0" fontId="83" fillId="0" borderId="146" xfId="0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104775</xdr:rowOff>
    </xdr:from>
    <xdr:to>
      <xdr:col>6</xdr:col>
      <xdr:colOff>1381125</xdr:colOff>
      <xdr:row>23</xdr:row>
      <xdr:rowOff>600075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B2D86D-BB37-27FC-1313-CEBB19B7D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91075"/>
          <a:ext cx="5991224" cy="3609975"/>
        </a:xfrm>
        <a:prstGeom prst="rect">
          <a:avLst/>
        </a:prstGeom>
      </xdr:spPr>
    </xdr:pic>
    <xdr:clientData/>
  </xdr:twoCellAnchor>
  <xdr:twoCellAnchor editAs="oneCell">
    <xdr:from>
      <xdr:col>6</xdr:col>
      <xdr:colOff>1390651</xdr:colOff>
      <xdr:row>15</xdr:row>
      <xdr:rowOff>104775</xdr:rowOff>
    </xdr:from>
    <xdr:to>
      <xdr:col>13</xdr:col>
      <xdr:colOff>2476501</xdr:colOff>
      <xdr:row>23</xdr:row>
      <xdr:rowOff>611438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7269F6-3B1B-F065-BE41-DB64E85DE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24601" y="4791075"/>
          <a:ext cx="5981700" cy="3621338"/>
        </a:xfrm>
        <a:prstGeom prst="rect">
          <a:avLst/>
        </a:prstGeom>
      </xdr:spPr>
    </xdr:pic>
    <xdr:clientData/>
  </xdr:twoCellAnchor>
  <xdr:twoCellAnchor editAs="oneCell">
    <xdr:from>
      <xdr:col>10</xdr:col>
      <xdr:colOff>180975</xdr:colOff>
      <xdr:row>5</xdr:row>
      <xdr:rowOff>304800</xdr:rowOff>
    </xdr:from>
    <xdr:to>
      <xdr:col>13</xdr:col>
      <xdr:colOff>2476500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1BE5DC-3C25-9C3F-5CB2-2376491E2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1847850"/>
          <a:ext cx="3333750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6</xdr:col>
      <xdr:colOff>13642</xdr:colOff>
      <xdr:row>29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C30579-525F-71DC-12E3-7FC3F52CF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5915025"/>
          <a:ext cx="4871392" cy="2838449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1428751</xdr:colOff>
      <xdr:row>29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836462-17BD-6EEA-762C-913CCF52D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6" y="5915025"/>
          <a:ext cx="5010150" cy="2828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45</xdr:row>
      <xdr:rowOff>17911</xdr:rowOff>
    </xdr:from>
    <xdr:to>
      <xdr:col>13</xdr:col>
      <xdr:colOff>1552894</xdr:colOff>
      <xdr:row>45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66</xdr:row>
      <xdr:rowOff>17393</xdr:rowOff>
    </xdr:from>
    <xdr:to>
      <xdr:col>13</xdr:col>
      <xdr:colOff>1507139</xdr:colOff>
      <xdr:row>66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166066</xdr:colOff>
      <xdr:row>0</xdr:row>
      <xdr:rowOff>0</xdr:rowOff>
    </xdr:from>
    <xdr:to>
      <xdr:col>6</xdr:col>
      <xdr:colOff>28575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516" y="0"/>
          <a:ext cx="1043609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J14" sqref="J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9" t="s">
        <v>0</v>
      </c>
      <c r="C1" s="170"/>
      <c r="D1" s="171"/>
      <c r="E1" s="172"/>
      <c r="F1" s="173"/>
      <c r="G1" s="173"/>
      <c r="H1" s="173"/>
      <c r="I1" s="173"/>
      <c r="J1" s="173"/>
      <c r="K1" s="174"/>
      <c r="L1" s="19"/>
      <c r="M1" s="19"/>
      <c r="N1" s="19"/>
    </row>
    <row r="2" spans="2:16" ht="30" customHeight="1">
      <c r="B2" s="182" t="s">
        <v>333</v>
      </c>
      <c r="C2" s="183"/>
      <c r="D2" s="184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5" t="s">
        <v>332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7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8" t="s">
        <v>59</v>
      </c>
      <c r="C5" s="179"/>
      <c r="D5" s="180">
        <f>'Bullient '!M92+OTC!H17</f>
        <v>337696016</v>
      </c>
      <c r="E5" s="181"/>
      <c r="F5" s="23"/>
      <c r="G5" s="178" t="s">
        <v>60</v>
      </c>
      <c r="H5" s="179"/>
      <c r="I5" s="180">
        <f>'Bullient '!N92+OTC!I17</f>
        <v>489921236.73000008</v>
      </c>
      <c r="J5" s="181"/>
      <c r="K5" s="24"/>
      <c r="L5" s="178" t="s">
        <v>8</v>
      </c>
      <c r="M5" s="179"/>
      <c r="N5" s="25">
        <f>'Bullient '!L92+OTC!G17</f>
        <v>1054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63"/>
      <c r="L6" s="164"/>
      <c r="M6" s="165"/>
      <c r="N6" s="28"/>
    </row>
    <row r="7" spans="2:16" ht="24.95" customHeight="1">
      <c r="B7" s="166" t="s">
        <v>1</v>
      </c>
      <c r="C7" s="167"/>
      <c r="D7" s="168"/>
      <c r="E7" s="29">
        <v>939.74</v>
      </c>
      <c r="F7" s="30"/>
      <c r="G7" s="166" t="s">
        <v>5</v>
      </c>
      <c r="H7" s="167"/>
      <c r="I7" s="168"/>
      <c r="J7" s="29">
        <v>1193.83</v>
      </c>
      <c r="K7" s="162"/>
      <c r="L7" s="157"/>
      <c r="M7" s="158"/>
      <c r="N7" s="18"/>
    </row>
    <row r="8" spans="2:16" ht="24.95" customHeight="1">
      <c r="B8" s="166" t="s">
        <v>2</v>
      </c>
      <c r="C8" s="167"/>
      <c r="D8" s="168"/>
      <c r="E8" s="29">
        <v>946.62</v>
      </c>
      <c r="F8" s="31"/>
      <c r="G8" s="166" t="s">
        <v>6</v>
      </c>
      <c r="H8" s="167"/>
      <c r="I8" s="168"/>
      <c r="J8" s="29">
        <v>1204.53</v>
      </c>
      <c r="K8" s="162"/>
      <c r="L8" s="157"/>
      <c r="M8" s="158"/>
      <c r="N8" s="18"/>
    </row>
    <row r="9" spans="2:16" ht="24.95" customHeight="1">
      <c r="B9" s="159" t="s">
        <v>3</v>
      </c>
      <c r="C9" s="160"/>
      <c r="D9" s="161"/>
      <c r="E9" s="123">
        <f>((E7/E8)-1)*100</f>
        <v>-0.72679639137140928</v>
      </c>
      <c r="F9" s="31"/>
      <c r="G9" s="159" t="s">
        <v>3</v>
      </c>
      <c r="H9" s="160"/>
      <c r="I9" s="161"/>
      <c r="J9" s="123">
        <f>((J7/J8)-1)*100</f>
        <v>-0.88831328401949294</v>
      </c>
      <c r="K9" s="162"/>
      <c r="L9" s="157"/>
      <c r="M9" s="158"/>
      <c r="N9" s="18"/>
    </row>
    <row r="10" spans="2:16" ht="24.95" customHeight="1">
      <c r="B10" s="159" t="s">
        <v>4</v>
      </c>
      <c r="C10" s="160"/>
      <c r="D10" s="161"/>
      <c r="E10" s="123">
        <f>E7-E8</f>
        <v>-6.8799999999999955</v>
      </c>
      <c r="F10" s="21"/>
      <c r="G10" s="159" t="s">
        <v>4</v>
      </c>
      <c r="H10" s="160"/>
      <c r="I10" s="161"/>
      <c r="J10" s="123">
        <f>J7-J8</f>
        <v>-10.700000000000045</v>
      </c>
      <c r="K10" s="162"/>
      <c r="L10" s="157"/>
      <c r="M10" s="158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6"/>
      <c r="L11" s="157"/>
      <c r="M11" s="158"/>
      <c r="N11" s="18"/>
      <c r="O11" s="32"/>
    </row>
    <row r="12" spans="2:16" ht="24.95" customHeight="1">
      <c r="B12" s="37" t="s">
        <v>9</v>
      </c>
      <c r="C12" s="38">
        <v>104</v>
      </c>
      <c r="D12" s="39" t="s">
        <v>61</v>
      </c>
      <c r="E12" s="38">
        <v>28</v>
      </c>
      <c r="F12" s="21"/>
      <c r="G12" s="40" t="s">
        <v>66</v>
      </c>
      <c r="H12" s="38">
        <v>41</v>
      </c>
      <c r="I12" s="39" t="s">
        <v>61</v>
      </c>
      <c r="J12" s="38">
        <v>25</v>
      </c>
      <c r="K12" s="162"/>
      <c r="L12" s="157"/>
      <c r="M12" s="158"/>
      <c r="N12" s="18"/>
      <c r="O12" s="32"/>
      <c r="P12" s="32"/>
    </row>
    <row r="13" spans="2:16" ht="24.95" customHeight="1">
      <c r="B13" s="37" t="s">
        <v>65</v>
      </c>
      <c r="C13" s="38">
        <v>48</v>
      </c>
      <c r="D13" s="39" t="s">
        <v>61</v>
      </c>
      <c r="E13" s="38">
        <v>3</v>
      </c>
      <c r="F13" s="30"/>
      <c r="G13" s="188" t="s">
        <v>63</v>
      </c>
      <c r="H13" s="189"/>
      <c r="I13" s="190"/>
      <c r="J13" s="38">
        <v>7</v>
      </c>
      <c r="K13" s="162"/>
      <c r="L13" s="157"/>
      <c r="M13" s="158"/>
      <c r="N13" s="18"/>
      <c r="O13" s="32"/>
      <c r="P13" s="32"/>
    </row>
    <row r="14" spans="2:16" ht="24.95" customHeight="1">
      <c r="B14" s="159" t="s">
        <v>78</v>
      </c>
      <c r="C14" s="160" t="s">
        <v>10</v>
      </c>
      <c r="D14" s="161" t="s">
        <v>10</v>
      </c>
      <c r="E14" s="38">
        <v>5</v>
      </c>
      <c r="F14" s="21"/>
      <c r="G14" s="191" t="s">
        <v>64</v>
      </c>
      <c r="H14" s="192"/>
      <c r="I14" s="193"/>
      <c r="J14" s="38">
        <v>22</v>
      </c>
      <c r="K14" s="162"/>
      <c r="L14" s="157"/>
      <c r="M14" s="158"/>
      <c r="N14" s="26"/>
      <c r="O14" s="32"/>
    </row>
    <row r="15" spans="2:16" ht="24.95" customHeight="1">
      <c r="B15" s="159" t="s">
        <v>62</v>
      </c>
      <c r="C15" s="160" t="s">
        <v>11</v>
      </c>
      <c r="D15" s="161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85" t="s">
        <v>12</v>
      </c>
      <c r="B25" s="186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workbookViewId="0">
      <selection activeCell="F6" sqref="F6:F1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5" t="s">
        <v>57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4" ht="36.75" customHeight="1">
      <c r="A3" s="196" t="s">
        <v>334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4" ht="21">
      <c r="A4" s="42"/>
      <c r="B4" s="42"/>
      <c r="C4" s="194" t="s">
        <v>13</v>
      </c>
      <c r="D4" s="194"/>
      <c r="E4" s="194"/>
      <c r="F4" s="194"/>
      <c r="G4" s="42"/>
      <c r="H4" s="194" t="s">
        <v>14</v>
      </c>
      <c r="I4" s="194"/>
      <c r="J4" s="194"/>
      <c r="K4" s="194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290</v>
      </c>
      <c r="D6" s="75">
        <v>0.14000000000000001</v>
      </c>
      <c r="E6" s="81">
        <v>7.69</v>
      </c>
      <c r="F6" s="78">
        <v>1101086</v>
      </c>
      <c r="G6" s="42"/>
      <c r="H6" s="46" t="s">
        <v>91</v>
      </c>
      <c r="I6" s="75">
        <v>7.58</v>
      </c>
      <c r="J6" s="82">
        <v>-9.98</v>
      </c>
      <c r="K6" s="78">
        <v>1000</v>
      </c>
      <c r="L6" s="1"/>
      <c r="M6" s="1"/>
    </row>
    <row r="7" spans="1:14" s="48" customFormat="1" ht="17.100000000000001" customHeight="1">
      <c r="A7" s="42"/>
      <c r="B7" s="42"/>
      <c r="C7" s="46" t="s">
        <v>266</v>
      </c>
      <c r="D7" s="75">
        <v>8.4</v>
      </c>
      <c r="E7" s="81">
        <v>5</v>
      </c>
      <c r="F7" s="78">
        <v>67422</v>
      </c>
      <c r="G7" s="42"/>
      <c r="H7" s="46" t="s">
        <v>315</v>
      </c>
      <c r="I7" s="75">
        <v>4.25</v>
      </c>
      <c r="J7" s="82">
        <v>-5.56</v>
      </c>
      <c r="K7" s="78">
        <v>4520</v>
      </c>
      <c r="L7" s="1"/>
    </row>
    <row r="8" spans="1:14" s="48" customFormat="1" ht="17.100000000000001" customHeight="1">
      <c r="A8" s="42"/>
      <c r="B8" s="42"/>
      <c r="C8" s="46" t="s">
        <v>125</v>
      </c>
      <c r="D8" s="75">
        <v>1.36</v>
      </c>
      <c r="E8" s="81">
        <v>4.62</v>
      </c>
      <c r="F8" s="78">
        <v>172000</v>
      </c>
      <c r="G8" s="42"/>
      <c r="H8" s="46" t="s">
        <v>179</v>
      </c>
      <c r="I8" s="75">
        <v>1.52</v>
      </c>
      <c r="J8" s="82">
        <v>-5</v>
      </c>
      <c r="K8" s="78">
        <v>2522085</v>
      </c>
    </row>
    <row r="9" spans="1:14" s="48" customFormat="1" ht="17.100000000000001" customHeight="1">
      <c r="A9" s="42"/>
      <c r="B9" s="42"/>
      <c r="C9" s="46" t="s">
        <v>146</v>
      </c>
      <c r="D9" s="75">
        <v>1.3</v>
      </c>
      <c r="E9" s="81">
        <v>3.17</v>
      </c>
      <c r="F9" s="78">
        <v>2198</v>
      </c>
      <c r="G9" s="42"/>
      <c r="H9" s="95" t="s">
        <v>250</v>
      </c>
      <c r="I9" s="89">
        <v>2.88</v>
      </c>
      <c r="J9" s="99">
        <v>-4</v>
      </c>
      <c r="K9" s="88">
        <v>132767</v>
      </c>
    </row>
    <row r="10" spans="1:14" s="48" customFormat="1" ht="17.100000000000001" customHeight="1">
      <c r="A10" s="42"/>
      <c r="B10" s="42"/>
      <c r="C10" s="46" t="s">
        <v>129</v>
      </c>
      <c r="D10" s="75">
        <v>1.86</v>
      </c>
      <c r="E10" s="81">
        <v>0.54</v>
      </c>
      <c r="F10" s="78">
        <v>400000</v>
      </c>
      <c r="G10" s="42"/>
      <c r="H10" s="95" t="s">
        <v>201</v>
      </c>
      <c r="I10" s="89">
        <v>0.28999999999999998</v>
      </c>
      <c r="J10" s="99">
        <v>-3.33</v>
      </c>
      <c r="K10" s="88">
        <v>73276945</v>
      </c>
    </row>
    <row r="11" spans="1:14" s="48" customFormat="1" ht="33" customHeight="1">
      <c r="A11" s="42"/>
      <c r="B11" s="42"/>
      <c r="C11" s="195" t="s">
        <v>58</v>
      </c>
      <c r="D11" s="195"/>
      <c r="E11" s="195"/>
      <c r="F11" s="195"/>
      <c r="G11" s="195"/>
      <c r="H11" s="195"/>
      <c r="I11" s="195"/>
      <c r="J11" s="195"/>
      <c r="K11" s="195"/>
    </row>
    <row r="12" spans="1:14" s="48" customFormat="1" ht="33" customHeight="1">
      <c r="A12" s="42"/>
      <c r="B12" s="42"/>
      <c r="C12" s="195"/>
      <c r="D12" s="195"/>
      <c r="E12" s="195"/>
      <c r="F12" s="195"/>
      <c r="G12" s="195"/>
      <c r="H12" s="195"/>
      <c r="I12" s="195"/>
      <c r="J12" s="195"/>
      <c r="K12" s="195"/>
    </row>
    <row r="13" spans="1:14" ht="29.25" customHeight="1">
      <c r="A13" s="42"/>
      <c r="B13" s="42"/>
      <c r="C13" s="194" t="s">
        <v>18</v>
      </c>
      <c r="D13" s="194"/>
      <c r="E13" s="194"/>
      <c r="F13" s="194"/>
      <c r="G13" s="85"/>
      <c r="H13" s="194" t="s">
        <v>7</v>
      </c>
      <c r="I13" s="194"/>
      <c r="J13" s="194"/>
      <c r="K13" s="194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201</v>
      </c>
      <c r="D15" s="75">
        <v>0.28999999999999998</v>
      </c>
      <c r="E15" s="76">
        <v>-3.33</v>
      </c>
      <c r="F15" s="78">
        <v>73276945</v>
      </c>
      <c r="G15" s="1"/>
      <c r="H15" s="95" t="s">
        <v>154</v>
      </c>
      <c r="I15" s="89">
        <v>15.15</v>
      </c>
      <c r="J15" s="90">
        <v>-1.62</v>
      </c>
      <c r="K15" s="88">
        <v>79171234.549999997</v>
      </c>
    </row>
    <row r="16" spans="1:14" ht="17.100000000000001" customHeight="1">
      <c r="A16" s="42"/>
      <c r="B16" s="42"/>
      <c r="C16" s="46" t="s">
        <v>254</v>
      </c>
      <c r="D16" s="75">
        <v>0.21</v>
      </c>
      <c r="E16" s="76">
        <v>0</v>
      </c>
      <c r="F16" s="78">
        <v>48043977</v>
      </c>
      <c r="G16" s="1"/>
      <c r="H16" s="95" t="s">
        <v>284</v>
      </c>
      <c r="I16" s="89">
        <v>6</v>
      </c>
      <c r="J16" s="90">
        <v>-3.23</v>
      </c>
      <c r="K16" s="88">
        <v>70305980.930000007</v>
      </c>
    </row>
    <row r="17" spans="1:11" ht="17.100000000000001" customHeight="1">
      <c r="A17" s="42"/>
      <c r="B17" s="42"/>
      <c r="C17" s="46" t="s">
        <v>162</v>
      </c>
      <c r="D17" s="75">
        <v>0.22</v>
      </c>
      <c r="E17" s="76">
        <v>0</v>
      </c>
      <c r="F17" s="78">
        <v>33882913</v>
      </c>
      <c r="G17" s="1"/>
      <c r="H17" s="95" t="s">
        <v>138</v>
      </c>
      <c r="I17" s="89">
        <v>1.99</v>
      </c>
      <c r="J17" s="90">
        <v>-0.5</v>
      </c>
      <c r="K17" s="88">
        <v>66585379.329999998</v>
      </c>
    </row>
    <row r="18" spans="1:11" ht="17.100000000000001" customHeight="1">
      <c r="A18" s="42"/>
      <c r="B18" s="42"/>
      <c r="C18" s="46" t="s">
        <v>138</v>
      </c>
      <c r="D18" s="75">
        <v>1.99</v>
      </c>
      <c r="E18" s="76">
        <v>-0.5</v>
      </c>
      <c r="F18" s="78">
        <v>33443721</v>
      </c>
      <c r="G18" s="1"/>
      <c r="H18" s="95" t="s">
        <v>133</v>
      </c>
      <c r="I18" s="89">
        <v>110</v>
      </c>
      <c r="J18" s="90">
        <v>0</v>
      </c>
      <c r="K18" s="88">
        <v>33000000</v>
      </c>
    </row>
    <row r="19" spans="1:11" ht="16.5" customHeight="1">
      <c r="A19" s="42"/>
      <c r="B19" s="42"/>
      <c r="C19" s="46" t="s">
        <v>303</v>
      </c>
      <c r="D19" s="75">
        <v>0.12</v>
      </c>
      <c r="E19" s="76">
        <v>0</v>
      </c>
      <c r="F19" s="78">
        <v>16551590</v>
      </c>
      <c r="G19" s="1"/>
      <c r="H19" s="95" t="s">
        <v>203</v>
      </c>
      <c r="I19" s="89">
        <v>5.2</v>
      </c>
      <c r="J19" s="90">
        <v>-0.76</v>
      </c>
      <c r="K19" s="88">
        <v>23837861.18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6"/>
  <sheetViews>
    <sheetView topLeftCell="A40" zoomScale="115" zoomScaleNormal="115" workbookViewId="0">
      <selection activeCell="A49"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14" t="s">
        <v>340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6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85" customHeight="1">
      <c r="A3" s="57"/>
      <c r="B3" s="197" t="s">
        <v>29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9"/>
    </row>
    <row r="4" spans="1:14" ht="14.85" customHeight="1">
      <c r="A4" s="57"/>
      <c r="B4" s="95" t="s">
        <v>201</v>
      </c>
      <c r="C4" s="96" t="s">
        <v>202</v>
      </c>
      <c r="D4" s="89">
        <v>0.3</v>
      </c>
      <c r="E4" s="89">
        <v>0.3</v>
      </c>
      <c r="F4" s="89">
        <v>0.28999999999999998</v>
      </c>
      <c r="G4" s="89">
        <v>0.28999999999999998</v>
      </c>
      <c r="H4" s="89">
        <v>0.3</v>
      </c>
      <c r="I4" s="89">
        <v>0.28999999999999998</v>
      </c>
      <c r="J4" s="89">
        <v>0.3</v>
      </c>
      <c r="K4" s="90">
        <v>-3.33</v>
      </c>
      <c r="L4" s="87">
        <v>22</v>
      </c>
      <c r="M4" s="88">
        <v>73276945</v>
      </c>
      <c r="N4" s="88">
        <v>21250645.390000001</v>
      </c>
    </row>
    <row r="5" spans="1:14" ht="14.85" customHeight="1">
      <c r="A5" s="57"/>
      <c r="B5" s="95" t="s">
        <v>150</v>
      </c>
      <c r="C5" s="96" t="s">
        <v>151</v>
      </c>
      <c r="D5" s="89">
        <v>2.71</v>
      </c>
      <c r="E5" s="89">
        <v>2.72</v>
      </c>
      <c r="F5" s="89">
        <v>2.68</v>
      </c>
      <c r="G5" s="89">
        <v>2.69</v>
      </c>
      <c r="H5" s="89">
        <v>2.72</v>
      </c>
      <c r="I5" s="89">
        <v>2.68</v>
      </c>
      <c r="J5" s="89">
        <v>2.71</v>
      </c>
      <c r="K5" s="90">
        <v>-1.1100000000000001</v>
      </c>
      <c r="L5" s="87">
        <v>56</v>
      </c>
      <c r="M5" s="88">
        <v>7399594</v>
      </c>
      <c r="N5" s="88">
        <v>19933191.780000001</v>
      </c>
    </row>
    <row r="6" spans="1:14" ht="14.85" customHeight="1">
      <c r="A6" s="57"/>
      <c r="B6" s="95" t="s">
        <v>215</v>
      </c>
      <c r="C6" s="96" t="s">
        <v>216</v>
      </c>
      <c r="D6" s="89">
        <v>0.53</v>
      </c>
      <c r="E6" s="89">
        <v>0.53</v>
      </c>
      <c r="F6" s="89">
        <v>0.52</v>
      </c>
      <c r="G6" s="89">
        <v>0.53</v>
      </c>
      <c r="H6" s="89">
        <v>0.53</v>
      </c>
      <c r="I6" s="89">
        <v>0.53</v>
      </c>
      <c r="J6" s="89">
        <v>0.53</v>
      </c>
      <c r="K6" s="90">
        <v>0</v>
      </c>
      <c r="L6" s="87">
        <v>6</v>
      </c>
      <c r="M6" s="88">
        <v>13009377</v>
      </c>
      <c r="N6" s="88">
        <v>6864969.8099999996</v>
      </c>
    </row>
    <row r="7" spans="1:14" ht="14.85" customHeight="1">
      <c r="A7" s="57"/>
      <c r="B7" s="95" t="s">
        <v>162</v>
      </c>
      <c r="C7" s="96" t="s">
        <v>163</v>
      </c>
      <c r="D7" s="89">
        <v>0.22</v>
      </c>
      <c r="E7" s="114">
        <v>0.22</v>
      </c>
      <c r="F7" s="114">
        <v>0.21</v>
      </c>
      <c r="G7" s="114">
        <v>0.21</v>
      </c>
      <c r="H7" s="89">
        <v>0.22</v>
      </c>
      <c r="I7" s="114">
        <v>0.22</v>
      </c>
      <c r="J7" s="114">
        <v>0.22</v>
      </c>
      <c r="K7" s="115">
        <v>0</v>
      </c>
      <c r="L7" s="113">
        <v>29</v>
      </c>
      <c r="M7" s="63">
        <v>33882913</v>
      </c>
      <c r="N7" s="63">
        <v>7115733.7300000004</v>
      </c>
    </row>
    <row r="8" spans="1:14" ht="14.85" customHeight="1">
      <c r="A8" s="57"/>
      <c r="B8" s="95" t="s">
        <v>228</v>
      </c>
      <c r="C8" s="96" t="s">
        <v>229</v>
      </c>
      <c r="D8" s="89">
        <v>0.3</v>
      </c>
      <c r="E8" s="89">
        <v>0.31</v>
      </c>
      <c r="F8" s="89">
        <v>0.3</v>
      </c>
      <c r="G8" s="89">
        <v>0.3</v>
      </c>
      <c r="H8" s="89">
        <v>0.3</v>
      </c>
      <c r="I8" s="89">
        <v>0.3</v>
      </c>
      <c r="J8" s="89">
        <v>0.31</v>
      </c>
      <c r="K8" s="90">
        <v>-3.23</v>
      </c>
      <c r="L8" s="87">
        <v>5</v>
      </c>
      <c r="M8" s="88">
        <v>2429843</v>
      </c>
      <c r="N8" s="88">
        <v>730952.9</v>
      </c>
    </row>
    <row r="9" spans="1:14" ht="14.85" customHeight="1">
      <c r="A9" s="57"/>
      <c r="B9" s="95" t="s">
        <v>244</v>
      </c>
      <c r="C9" s="96" t="s">
        <v>245</v>
      </c>
      <c r="D9" s="89">
        <v>0.93</v>
      </c>
      <c r="E9" s="89">
        <v>0.93</v>
      </c>
      <c r="F9" s="89">
        <v>0.92</v>
      </c>
      <c r="G9" s="89">
        <v>0.92</v>
      </c>
      <c r="H9" s="89">
        <v>0.92</v>
      </c>
      <c r="I9" s="89">
        <v>0.92</v>
      </c>
      <c r="J9" s="89">
        <v>0.92</v>
      </c>
      <c r="K9" s="90">
        <v>0</v>
      </c>
      <c r="L9" s="87">
        <v>10</v>
      </c>
      <c r="M9" s="88">
        <v>3656653</v>
      </c>
      <c r="N9" s="88">
        <v>3365176.89</v>
      </c>
    </row>
    <row r="10" spans="1:14" ht="14.85" customHeight="1">
      <c r="A10" s="57"/>
      <c r="B10" s="95" t="s">
        <v>114</v>
      </c>
      <c r="C10" s="96" t="s">
        <v>115</v>
      </c>
      <c r="D10" s="89">
        <v>0.06</v>
      </c>
      <c r="E10" s="89">
        <v>0.06</v>
      </c>
      <c r="F10" s="89">
        <v>0.06</v>
      </c>
      <c r="G10" s="89">
        <v>0.06</v>
      </c>
      <c r="H10" s="89">
        <v>0.06</v>
      </c>
      <c r="I10" s="89">
        <v>0.06</v>
      </c>
      <c r="J10" s="89">
        <v>0.06</v>
      </c>
      <c r="K10" s="90">
        <v>0</v>
      </c>
      <c r="L10" s="87">
        <v>5</v>
      </c>
      <c r="M10" s="88">
        <v>15130000</v>
      </c>
      <c r="N10" s="88">
        <v>907800</v>
      </c>
    </row>
    <row r="11" spans="1:14" ht="14.85" customHeight="1">
      <c r="A11" s="57"/>
      <c r="B11" s="95" t="s">
        <v>138</v>
      </c>
      <c r="C11" s="96" t="s">
        <v>139</v>
      </c>
      <c r="D11" s="89">
        <v>2.0099999999999998</v>
      </c>
      <c r="E11" s="89">
        <v>2.0099999999999998</v>
      </c>
      <c r="F11" s="89">
        <v>1.96</v>
      </c>
      <c r="G11" s="89">
        <v>1.99</v>
      </c>
      <c r="H11" s="89">
        <v>1.99</v>
      </c>
      <c r="I11" s="89">
        <v>1.99</v>
      </c>
      <c r="J11" s="89">
        <v>2</v>
      </c>
      <c r="K11" s="90">
        <v>-0.5</v>
      </c>
      <c r="L11" s="87">
        <v>61</v>
      </c>
      <c r="M11" s="88">
        <v>33443721</v>
      </c>
      <c r="N11" s="88">
        <v>66585379.329999998</v>
      </c>
    </row>
    <row r="12" spans="1:14" ht="14.85" customHeight="1">
      <c r="A12" s="57"/>
      <c r="B12" s="95" t="s">
        <v>148</v>
      </c>
      <c r="C12" s="96" t="s">
        <v>149</v>
      </c>
      <c r="D12" s="89">
        <v>3.53</v>
      </c>
      <c r="E12" s="89">
        <v>3.53</v>
      </c>
      <c r="F12" s="89">
        <v>3.5</v>
      </c>
      <c r="G12" s="89">
        <v>3.51</v>
      </c>
      <c r="H12" s="89">
        <v>3.52</v>
      </c>
      <c r="I12" s="89">
        <v>3.51</v>
      </c>
      <c r="J12" s="89">
        <v>3.53</v>
      </c>
      <c r="K12" s="90">
        <v>-0.56999999999999995</v>
      </c>
      <c r="L12" s="87">
        <v>72</v>
      </c>
      <c r="M12" s="88">
        <v>5467828</v>
      </c>
      <c r="N12" s="88">
        <v>19185692.75</v>
      </c>
    </row>
    <row r="13" spans="1:14" ht="14.85" customHeight="1">
      <c r="A13" s="57"/>
      <c r="B13" s="95" t="s">
        <v>256</v>
      </c>
      <c r="C13" s="96" t="s">
        <v>257</v>
      </c>
      <c r="D13" s="89">
        <v>0.05</v>
      </c>
      <c r="E13" s="89">
        <v>0.05</v>
      </c>
      <c r="F13" s="89">
        <v>0.05</v>
      </c>
      <c r="G13" s="89">
        <v>0.05</v>
      </c>
      <c r="H13" s="89">
        <v>0.05</v>
      </c>
      <c r="I13" s="89">
        <v>0.05</v>
      </c>
      <c r="J13" s="89">
        <v>0.05</v>
      </c>
      <c r="K13" s="90">
        <v>0</v>
      </c>
      <c r="L13" s="87">
        <v>45</v>
      </c>
      <c r="M13" s="88">
        <v>5000000</v>
      </c>
      <c r="N13" s="88">
        <v>250000</v>
      </c>
    </row>
    <row r="14" spans="1:14" ht="14.85" customHeight="1">
      <c r="A14" s="57"/>
      <c r="B14" s="200" t="s">
        <v>84</v>
      </c>
      <c r="C14" s="201"/>
      <c r="D14" s="202"/>
      <c r="E14" s="203"/>
      <c r="F14" s="203"/>
      <c r="G14" s="203"/>
      <c r="H14" s="203"/>
      <c r="I14" s="203"/>
      <c r="J14" s="203"/>
      <c r="K14" s="204"/>
      <c r="L14" s="59">
        <f>SUM(L4:L13)</f>
        <v>311</v>
      </c>
      <c r="M14" s="59">
        <f>SUM(M4:M13)</f>
        <v>192696874</v>
      </c>
      <c r="N14" s="60">
        <f>SUM(N4:N13)</f>
        <v>146189542.58000001</v>
      </c>
    </row>
    <row r="15" spans="1:14" ht="14.85" customHeight="1">
      <c r="A15" s="57"/>
      <c r="B15" s="197" t="s">
        <v>30</v>
      </c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9"/>
    </row>
    <row r="16" spans="1:14" ht="14.85" customHeight="1">
      <c r="A16" s="57"/>
      <c r="B16" s="46" t="s">
        <v>154</v>
      </c>
      <c r="C16" s="58" t="s">
        <v>155</v>
      </c>
      <c r="D16" s="62">
        <v>15.3</v>
      </c>
      <c r="E16" s="75">
        <v>15.31</v>
      </c>
      <c r="F16" s="75">
        <v>15.15</v>
      </c>
      <c r="G16" s="75">
        <v>15.22</v>
      </c>
      <c r="H16" s="75">
        <v>15.43</v>
      </c>
      <c r="I16" s="75">
        <v>15.15</v>
      </c>
      <c r="J16" s="75">
        <v>15.4</v>
      </c>
      <c r="K16" s="76">
        <v>-1.62</v>
      </c>
      <c r="L16" s="77">
        <v>123</v>
      </c>
      <c r="M16" s="78">
        <v>5202538</v>
      </c>
      <c r="N16" s="78">
        <v>79171234.549999997</v>
      </c>
    </row>
    <row r="17" spans="1:14" ht="14.85" customHeight="1">
      <c r="A17" s="57"/>
      <c r="B17" s="46" t="s">
        <v>252</v>
      </c>
      <c r="C17" s="58" t="s">
        <v>253</v>
      </c>
      <c r="D17" s="62">
        <v>3.75</v>
      </c>
      <c r="E17" s="75">
        <v>3.75</v>
      </c>
      <c r="F17" s="75">
        <v>3.7</v>
      </c>
      <c r="G17" s="75">
        <v>3.72</v>
      </c>
      <c r="H17" s="75">
        <v>3.69</v>
      </c>
      <c r="I17" s="75">
        <v>3.7</v>
      </c>
      <c r="J17" s="75">
        <v>3.69</v>
      </c>
      <c r="K17" s="76">
        <v>0.27</v>
      </c>
      <c r="L17" s="77">
        <v>7</v>
      </c>
      <c r="M17" s="78">
        <v>9805</v>
      </c>
      <c r="N17" s="78">
        <v>36477.300000000003</v>
      </c>
    </row>
    <row r="18" spans="1:14" ht="14.85" customHeight="1">
      <c r="A18" s="57"/>
      <c r="B18" s="200" t="s">
        <v>102</v>
      </c>
      <c r="C18" s="201"/>
      <c r="D18" s="202"/>
      <c r="E18" s="203"/>
      <c r="F18" s="203"/>
      <c r="G18" s="203"/>
      <c r="H18" s="203"/>
      <c r="I18" s="203"/>
      <c r="J18" s="203"/>
      <c r="K18" s="204"/>
      <c r="L18" s="61">
        <f>SUM(L16:L17)</f>
        <v>130</v>
      </c>
      <c r="M18" s="59">
        <f>SUM(M16:M17)</f>
        <v>5212343</v>
      </c>
      <c r="N18" s="47">
        <f>SUM(N16:N17)</f>
        <v>79207711.849999994</v>
      </c>
    </row>
    <row r="19" spans="1:14" ht="14.85" customHeight="1">
      <c r="A19" s="57"/>
      <c r="B19" s="197" t="s">
        <v>89</v>
      </c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9"/>
    </row>
    <row r="20" spans="1:14" ht="14.85" customHeight="1">
      <c r="A20" s="57"/>
      <c r="B20" s="46" t="s">
        <v>158</v>
      </c>
      <c r="C20" s="58" t="s">
        <v>159</v>
      </c>
      <c r="D20" s="89">
        <v>0.69</v>
      </c>
      <c r="E20" s="89">
        <v>0.69</v>
      </c>
      <c r="F20" s="89">
        <v>0.66</v>
      </c>
      <c r="G20" s="89">
        <v>0.66</v>
      </c>
      <c r="H20" s="89">
        <v>0.66</v>
      </c>
      <c r="I20" s="89">
        <v>0.66</v>
      </c>
      <c r="J20" s="89">
        <v>0.66</v>
      </c>
      <c r="K20" s="90">
        <v>0</v>
      </c>
      <c r="L20" s="87">
        <v>2</v>
      </c>
      <c r="M20" s="88">
        <v>1000000</v>
      </c>
      <c r="N20" s="88">
        <v>660150</v>
      </c>
    </row>
    <row r="21" spans="1:14" ht="14.85" customHeight="1">
      <c r="A21" s="57"/>
      <c r="B21" s="200" t="s">
        <v>241</v>
      </c>
      <c r="C21" s="201"/>
      <c r="D21" s="202"/>
      <c r="E21" s="203"/>
      <c r="F21" s="203"/>
      <c r="G21" s="203"/>
      <c r="H21" s="203"/>
      <c r="I21" s="203"/>
      <c r="J21" s="203"/>
      <c r="K21" s="204"/>
      <c r="L21" s="63">
        <f>SUM(L20:L20)</f>
        <v>2</v>
      </c>
      <c r="M21" s="63">
        <f>SUM(M20:M20)</f>
        <v>1000000</v>
      </c>
      <c r="N21" s="63">
        <f>SUM(N20:N20)</f>
        <v>660150</v>
      </c>
    </row>
    <row r="22" spans="1:14" ht="14.85" customHeight="1">
      <c r="A22" s="57"/>
      <c r="B22" s="197" t="s">
        <v>79</v>
      </c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9"/>
    </row>
    <row r="23" spans="1:14" ht="14.85" customHeight="1">
      <c r="A23" s="57"/>
      <c r="B23" s="95" t="s">
        <v>123</v>
      </c>
      <c r="C23" s="96" t="s">
        <v>124</v>
      </c>
      <c r="D23" s="89">
        <v>18.149999999999999</v>
      </c>
      <c r="E23" s="89">
        <v>18.149999999999999</v>
      </c>
      <c r="F23" s="89">
        <v>18.100000000000001</v>
      </c>
      <c r="G23" s="89">
        <v>18.100000000000001</v>
      </c>
      <c r="H23" s="89">
        <v>18.25</v>
      </c>
      <c r="I23" s="89">
        <v>18.100000000000001</v>
      </c>
      <c r="J23" s="89">
        <v>18.5</v>
      </c>
      <c r="K23" s="90">
        <v>-2.16</v>
      </c>
      <c r="L23" s="87">
        <v>9</v>
      </c>
      <c r="M23" s="88">
        <v>300000</v>
      </c>
      <c r="N23" s="88">
        <v>5430387.7000000002</v>
      </c>
    </row>
    <row r="24" spans="1:14" ht="14.85" customHeight="1">
      <c r="A24" s="57"/>
      <c r="B24" s="95" t="s">
        <v>322</v>
      </c>
      <c r="C24" s="96" t="s">
        <v>323</v>
      </c>
      <c r="D24" s="89">
        <v>4.75</v>
      </c>
      <c r="E24" s="89">
        <v>4.75</v>
      </c>
      <c r="F24" s="89">
        <v>4.59</v>
      </c>
      <c r="G24" s="89">
        <v>4.67</v>
      </c>
      <c r="H24" s="89">
        <v>4.75</v>
      </c>
      <c r="I24" s="89">
        <v>4.7</v>
      </c>
      <c r="J24" s="89">
        <v>4.8</v>
      </c>
      <c r="K24" s="90">
        <v>-2.08</v>
      </c>
      <c r="L24" s="87">
        <v>100</v>
      </c>
      <c r="M24" s="88">
        <v>1716098</v>
      </c>
      <c r="N24" s="88">
        <v>8009573.71</v>
      </c>
    </row>
    <row r="25" spans="1:14" ht="14.85" customHeight="1">
      <c r="A25" s="57"/>
      <c r="B25" s="95" t="s">
        <v>91</v>
      </c>
      <c r="C25" s="96" t="s">
        <v>90</v>
      </c>
      <c r="D25" s="89">
        <v>7.58</v>
      </c>
      <c r="E25" s="114">
        <v>7.58</v>
      </c>
      <c r="F25" s="114">
        <v>7.58</v>
      </c>
      <c r="G25" s="114">
        <v>7.58</v>
      </c>
      <c r="H25" s="89">
        <v>8.42</v>
      </c>
      <c r="I25" s="114">
        <v>7.58</v>
      </c>
      <c r="J25" s="114">
        <v>8.42</v>
      </c>
      <c r="K25" s="115">
        <v>-9.98</v>
      </c>
      <c r="L25" s="113">
        <v>1</v>
      </c>
      <c r="M25" s="63">
        <v>1000</v>
      </c>
      <c r="N25" s="63">
        <v>7580</v>
      </c>
    </row>
    <row r="26" spans="1:14" ht="14.85" customHeight="1">
      <c r="A26" s="57"/>
      <c r="B26" s="95" t="s">
        <v>246</v>
      </c>
      <c r="C26" s="96" t="s">
        <v>247</v>
      </c>
      <c r="D26" s="89">
        <v>2.25</v>
      </c>
      <c r="E26" s="89">
        <v>2.25</v>
      </c>
      <c r="F26" s="89">
        <v>2.1800000000000002</v>
      </c>
      <c r="G26" s="89">
        <v>2.21</v>
      </c>
      <c r="H26" s="89">
        <v>2.25</v>
      </c>
      <c r="I26" s="89">
        <v>2.1800000000000002</v>
      </c>
      <c r="J26" s="89">
        <v>2.25</v>
      </c>
      <c r="K26" s="90">
        <v>-3.11</v>
      </c>
      <c r="L26" s="87">
        <v>40</v>
      </c>
      <c r="M26" s="88">
        <v>3651164</v>
      </c>
      <c r="N26" s="88">
        <v>8074246.0099999998</v>
      </c>
    </row>
    <row r="27" spans="1:14" ht="14.85" customHeight="1">
      <c r="A27" s="57"/>
      <c r="B27" s="95" t="s">
        <v>270</v>
      </c>
      <c r="C27" s="96" t="s">
        <v>271</v>
      </c>
      <c r="D27" s="89">
        <v>0.36</v>
      </c>
      <c r="E27" s="89">
        <v>0.36</v>
      </c>
      <c r="F27" s="89">
        <v>0.36</v>
      </c>
      <c r="G27" s="89">
        <v>0.36</v>
      </c>
      <c r="H27" s="89">
        <v>0.36</v>
      </c>
      <c r="I27" s="89">
        <v>0.36</v>
      </c>
      <c r="J27" s="89">
        <v>0.36</v>
      </c>
      <c r="K27" s="90">
        <v>0</v>
      </c>
      <c r="L27" s="87">
        <v>1</v>
      </c>
      <c r="M27" s="88">
        <v>30000</v>
      </c>
      <c r="N27" s="88">
        <v>10800</v>
      </c>
    </row>
    <row r="28" spans="1:14" ht="14.85" customHeight="1">
      <c r="A28" s="57"/>
      <c r="B28" s="200" t="s">
        <v>85</v>
      </c>
      <c r="C28" s="201"/>
      <c r="D28" s="202"/>
      <c r="E28" s="203"/>
      <c r="F28" s="203"/>
      <c r="G28" s="203"/>
      <c r="H28" s="203"/>
      <c r="I28" s="203"/>
      <c r="J28" s="203"/>
      <c r="K28" s="204"/>
      <c r="L28" s="63">
        <f>SUM(L23:L27)</f>
        <v>151</v>
      </c>
      <c r="M28" s="63">
        <f>SUM(M23:M27)</f>
        <v>5698262</v>
      </c>
      <c r="N28" s="63">
        <f>SUM(N23:N27)</f>
        <v>21532587.420000002</v>
      </c>
    </row>
    <row r="29" spans="1:14" ht="14.85" customHeight="1">
      <c r="A29" s="57"/>
      <c r="B29" s="197" t="s">
        <v>80</v>
      </c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9"/>
    </row>
    <row r="30" spans="1:14" ht="14.85" customHeight="1">
      <c r="A30" s="57"/>
      <c r="B30" s="95" t="s">
        <v>190</v>
      </c>
      <c r="C30" s="96" t="s">
        <v>191</v>
      </c>
      <c r="D30" s="89">
        <v>6.13</v>
      </c>
      <c r="E30" s="89">
        <v>6.13</v>
      </c>
      <c r="F30" s="89">
        <v>6</v>
      </c>
      <c r="G30" s="89">
        <v>6.08</v>
      </c>
      <c r="H30" s="89">
        <v>6.15</v>
      </c>
      <c r="I30" s="89">
        <v>6.08</v>
      </c>
      <c r="J30" s="89">
        <v>6.13</v>
      </c>
      <c r="K30" s="90">
        <v>-0.82</v>
      </c>
      <c r="L30" s="87">
        <v>40</v>
      </c>
      <c r="M30" s="88">
        <v>2850375</v>
      </c>
      <c r="N30" s="88">
        <v>17336516.030000001</v>
      </c>
    </row>
    <row r="31" spans="1:14" ht="14.85" customHeight="1">
      <c r="A31" s="57"/>
      <c r="B31" s="95" t="s">
        <v>288</v>
      </c>
      <c r="C31" s="96" t="s">
        <v>289</v>
      </c>
      <c r="D31" s="89">
        <v>19</v>
      </c>
      <c r="E31" s="114">
        <v>19</v>
      </c>
      <c r="F31" s="114">
        <v>19</v>
      </c>
      <c r="G31" s="114">
        <v>19</v>
      </c>
      <c r="H31" s="89">
        <v>19</v>
      </c>
      <c r="I31" s="114">
        <v>19</v>
      </c>
      <c r="J31" s="114">
        <v>19</v>
      </c>
      <c r="K31" s="115">
        <v>0</v>
      </c>
      <c r="L31" s="113">
        <v>4</v>
      </c>
      <c r="M31" s="63">
        <v>17000</v>
      </c>
      <c r="N31" s="63">
        <v>323000</v>
      </c>
    </row>
    <row r="32" spans="1:14" ht="14.85" customHeight="1">
      <c r="A32" s="57"/>
      <c r="B32" s="95" t="s">
        <v>119</v>
      </c>
      <c r="C32" s="96" t="s">
        <v>120</v>
      </c>
      <c r="D32" s="89">
        <v>2.5499999999999998</v>
      </c>
      <c r="E32" s="89">
        <v>2.75</v>
      </c>
      <c r="F32" s="89">
        <v>2.5499999999999998</v>
      </c>
      <c r="G32" s="89">
        <v>2.69</v>
      </c>
      <c r="H32" s="89">
        <v>2.75</v>
      </c>
      <c r="I32" s="89">
        <v>2.75</v>
      </c>
      <c r="J32" s="89">
        <v>2.75</v>
      </c>
      <c r="K32" s="90">
        <v>0</v>
      </c>
      <c r="L32" s="87">
        <v>2</v>
      </c>
      <c r="M32" s="88">
        <v>13898</v>
      </c>
      <c r="N32" s="88">
        <v>37439.9</v>
      </c>
    </row>
    <row r="33" spans="1:14" ht="14.85" customHeight="1">
      <c r="A33" s="57"/>
      <c r="B33" s="95" t="s">
        <v>328</v>
      </c>
      <c r="C33" s="96" t="s">
        <v>329</v>
      </c>
      <c r="D33" s="89">
        <v>2.25</v>
      </c>
      <c r="E33" s="89">
        <v>2.25</v>
      </c>
      <c r="F33" s="89">
        <v>2.23</v>
      </c>
      <c r="G33" s="89">
        <v>2.2400000000000002</v>
      </c>
      <c r="H33" s="89">
        <v>2.2599999999999998</v>
      </c>
      <c r="I33" s="89">
        <v>2.23</v>
      </c>
      <c r="J33" s="89">
        <v>2.25</v>
      </c>
      <c r="K33" s="90">
        <v>-0.89</v>
      </c>
      <c r="L33" s="87">
        <v>27</v>
      </c>
      <c r="M33" s="88">
        <v>8637412</v>
      </c>
      <c r="N33" s="88">
        <v>19341570.539999999</v>
      </c>
    </row>
    <row r="34" spans="1:14" ht="14.85" customHeight="1">
      <c r="A34" s="57"/>
      <c r="B34" s="95" t="s">
        <v>284</v>
      </c>
      <c r="C34" s="96" t="s">
        <v>285</v>
      </c>
      <c r="D34" s="89">
        <v>6.2</v>
      </c>
      <c r="E34" s="89">
        <v>6.2</v>
      </c>
      <c r="F34" s="89">
        <v>6</v>
      </c>
      <c r="G34" s="89">
        <v>6.19</v>
      </c>
      <c r="H34" s="89">
        <v>6.2</v>
      </c>
      <c r="I34" s="89">
        <v>6</v>
      </c>
      <c r="J34" s="89">
        <v>6.2</v>
      </c>
      <c r="K34" s="90">
        <v>-3.23</v>
      </c>
      <c r="L34" s="87">
        <v>7</v>
      </c>
      <c r="M34" s="88">
        <v>11348976</v>
      </c>
      <c r="N34" s="88">
        <v>70305980.930000007</v>
      </c>
    </row>
    <row r="35" spans="1:14" ht="14.85" customHeight="1">
      <c r="A35" s="57"/>
      <c r="B35" s="200" t="s">
        <v>86</v>
      </c>
      <c r="C35" s="201"/>
      <c r="D35" s="202"/>
      <c r="E35" s="203"/>
      <c r="F35" s="203"/>
      <c r="G35" s="203"/>
      <c r="H35" s="203"/>
      <c r="I35" s="203"/>
      <c r="J35" s="203"/>
      <c r="K35" s="204"/>
      <c r="L35" s="63">
        <f>SUM(L30:L34)</f>
        <v>80</v>
      </c>
      <c r="M35" s="63">
        <f>SUM(M30:M34)</f>
        <v>22867661</v>
      </c>
      <c r="N35" s="63">
        <f>SUM(N30:N34)</f>
        <v>107344507.40000001</v>
      </c>
    </row>
    <row r="36" spans="1:14" ht="14.85" customHeight="1">
      <c r="A36" s="57"/>
      <c r="B36" s="197" t="s">
        <v>31</v>
      </c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</row>
    <row r="37" spans="1:14" ht="14.85" customHeight="1">
      <c r="A37" s="57"/>
      <c r="B37" s="46" t="s">
        <v>133</v>
      </c>
      <c r="C37" s="58" t="s">
        <v>134</v>
      </c>
      <c r="D37" s="89">
        <v>110</v>
      </c>
      <c r="E37" s="89">
        <v>110</v>
      </c>
      <c r="F37" s="89">
        <v>110</v>
      </c>
      <c r="G37" s="89">
        <v>110</v>
      </c>
      <c r="H37" s="89">
        <v>110</v>
      </c>
      <c r="I37" s="89">
        <v>110</v>
      </c>
      <c r="J37" s="89">
        <v>110</v>
      </c>
      <c r="K37" s="90">
        <v>0</v>
      </c>
      <c r="L37" s="87">
        <v>1</v>
      </c>
      <c r="M37" s="88">
        <v>300000</v>
      </c>
      <c r="N37" s="88">
        <v>33000000</v>
      </c>
    </row>
    <row r="38" spans="1:14" ht="14.85" customHeight="1">
      <c r="A38" s="57"/>
      <c r="B38" s="46" t="s">
        <v>188</v>
      </c>
      <c r="C38" s="58" t="s">
        <v>189</v>
      </c>
      <c r="D38" s="89">
        <v>58</v>
      </c>
      <c r="E38" s="89">
        <v>58</v>
      </c>
      <c r="F38" s="89">
        <v>58</v>
      </c>
      <c r="G38" s="89">
        <v>58</v>
      </c>
      <c r="H38" s="89">
        <v>58</v>
      </c>
      <c r="I38" s="89">
        <v>58</v>
      </c>
      <c r="J38" s="89">
        <v>58</v>
      </c>
      <c r="K38" s="90">
        <v>0</v>
      </c>
      <c r="L38" s="87">
        <v>2</v>
      </c>
      <c r="M38" s="88">
        <v>17598</v>
      </c>
      <c r="N38" s="88">
        <v>1020684</v>
      </c>
    </row>
    <row r="39" spans="1:14" ht="14.85" customHeight="1">
      <c r="A39" s="57"/>
      <c r="B39" s="46" t="s">
        <v>172</v>
      </c>
      <c r="C39" s="58" t="s">
        <v>173</v>
      </c>
      <c r="D39" s="89">
        <v>12.05</v>
      </c>
      <c r="E39" s="89">
        <v>12.05</v>
      </c>
      <c r="F39" s="89">
        <v>12.05</v>
      </c>
      <c r="G39" s="89">
        <v>12.05</v>
      </c>
      <c r="H39" s="89">
        <v>12.05</v>
      </c>
      <c r="I39" s="89">
        <v>12.05</v>
      </c>
      <c r="J39" s="89">
        <v>12.05</v>
      </c>
      <c r="K39" s="90">
        <v>0</v>
      </c>
      <c r="L39" s="87">
        <v>3</v>
      </c>
      <c r="M39" s="88">
        <v>2714</v>
      </c>
      <c r="N39" s="88">
        <v>32703.7</v>
      </c>
    </row>
    <row r="40" spans="1:14" ht="14.85" customHeight="1">
      <c r="A40" s="57"/>
      <c r="B40" s="205" t="s">
        <v>87</v>
      </c>
      <c r="C40" s="206"/>
      <c r="D40" s="207"/>
      <c r="E40" s="208"/>
      <c r="F40" s="208"/>
      <c r="G40" s="208"/>
      <c r="H40" s="208"/>
      <c r="I40" s="208"/>
      <c r="J40" s="208"/>
      <c r="K40" s="209"/>
      <c r="L40" s="63">
        <f>SUM(L37:L39)</f>
        <v>6</v>
      </c>
      <c r="M40" s="63">
        <f>SUM(M37:M39)</f>
        <v>320312</v>
      </c>
      <c r="N40" s="63">
        <f>SUM(N37:N39)</f>
        <v>34053387.700000003</v>
      </c>
    </row>
    <row r="41" spans="1:14" ht="14.85" customHeight="1">
      <c r="A41" s="57"/>
      <c r="B41" s="197" t="s">
        <v>311</v>
      </c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9"/>
    </row>
    <row r="42" spans="1:14" ht="14.85" customHeight="1">
      <c r="A42" s="57"/>
      <c r="B42" s="46" t="s">
        <v>326</v>
      </c>
      <c r="C42" s="58" t="s">
        <v>327</v>
      </c>
      <c r="D42" s="89">
        <v>2</v>
      </c>
      <c r="E42" s="89">
        <v>2</v>
      </c>
      <c r="F42" s="89">
        <v>2</v>
      </c>
      <c r="G42" s="89">
        <v>2</v>
      </c>
      <c r="H42" s="89">
        <v>2</v>
      </c>
      <c r="I42" s="89">
        <v>2</v>
      </c>
      <c r="J42" s="89">
        <v>2</v>
      </c>
      <c r="K42" s="90">
        <v>0</v>
      </c>
      <c r="L42" s="87">
        <v>6</v>
      </c>
      <c r="M42" s="88">
        <v>7204502</v>
      </c>
      <c r="N42" s="88">
        <v>14409004</v>
      </c>
    </row>
    <row r="43" spans="1:14" ht="14.85" customHeight="1">
      <c r="A43" s="57"/>
      <c r="B43" s="46" t="s">
        <v>315</v>
      </c>
      <c r="C43" s="58" t="s">
        <v>316</v>
      </c>
      <c r="D43" s="89">
        <v>4.25</v>
      </c>
      <c r="E43" s="89">
        <v>4.25</v>
      </c>
      <c r="F43" s="89">
        <v>4.25</v>
      </c>
      <c r="G43" s="89">
        <v>4.25</v>
      </c>
      <c r="H43" s="89">
        <v>4.42</v>
      </c>
      <c r="I43" s="89">
        <v>4.25</v>
      </c>
      <c r="J43" s="89">
        <v>4.5</v>
      </c>
      <c r="K43" s="90">
        <v>-5.56</v>
      </c>
      <c r="L43" s="87">
        <v>1</v>
      </c>
      <c r="M43" s="88">
        <v>4520</v>
      </c>
      <c r="N43" s="88">
        <v>19210</v>
      </c>
    </row>
    <row r="44" spans="1:14" ht="14.85" customHeight="1">
      <c r="A44" s="57"/>
      <c r="B44" s="200" t="s">
        <v>196</v>
      </c>
      <c r="C44" s="201"/>
      <c r="D44" s="202"/>
      <c r="E44" s="203"/>
      <c r="F44" s="203"/>
      <c r="G44" s="203"/>
      <c r="H44" s="203"/>
      <c r="I44" s="203"/>
      <c r="J44" s="203"/>
      <c r="K44" s="204"/>
      <c r="L44" s="100">
        <f>SUM(L42:L43)</f>
        <v>7</v>
      </c>
      <c r="M44" s="100">
        <f>SUM(M42:M43)</f>
        <v>7209022</v>
      </c>
      <c r="N44" s="88">
        <f>SUM(N42:N43)</f>
        <v>14428214</v>
      </c>
    </row>
    <row r="45" spans="1:14" s="51" customFormat="1" ht="14.85" customHeight="1">
      <c r="B45" s="64" t="s">
        <v>32</v>
      </c>
      <c r="C45" s="211"/>
      <c r="D45" s="212"/>
      <c r="E45" s="212"/>
      <c r="F45" s="212"/>
      <c r="G45" s="212"/>
      <c r="H45" s="212"/>
      <c r="I45" s="212"/>
      <c r="J45" s="212"/>
      <c r="K45" s="213"/>
      <c r="L45" s="65">
        <f>L40+L35+L28+L21+L18+L14+L44</f>
        <v>687</v>
      </c>
      <c r="M45" s="65">
        <f>M40+M35+M28+M21+M18+M14+M44</f>
        <v>235004474</v>
      </c>
      <c r="N45" s="65">
        <f>N40+N35+N28+N21+N18+N14+N44</f>
        <v>403416100.95000005</v>
      </c>
    </row>
    <row r="46" spans="1:14" s="51" customFormat="1" ht="37.5" customHeight="1">
      <c r="A46" s="50"/>
      <c r="B46" s="214" t="s">
        <v>339</v>
      </c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6"/>
    </row>
    <row r="47" spans="1:14" s="51" customFormat="1" ht="48" customHeight="1">
      <c r="B47" s="52" t="s">
        <v>15</v>
      </c>
      <c r="C47" s="53" t="s">
        <v>20</v>
      </c>
      <c r="D47" s="53" t="s">
        <v>21</v>
      </c>
      <c r="E47" s="53" t="s">
        <v>22</v>
      </c>
      <c r="F47" s="53" t="s">
        <v>23</v>
      </c>
      <c r="G47" s="53" t="s">
        <v>24</v>
      </c>
      <c r="H47" s="53" t="s">
        <v>25</v>
      </c>
      <c r="I47" s="53" t="s">
        <v>19</v>
      </c>
      <c r="J47" s="53" t="s">
        <v>26</v>
      </c>
      <c r="K47" s="54" t="s">
        <v>27</v>
      </c>
      <c r="L47" s="55" t="s">
        <v>28</v>
      </c>
      <c r="M47" s="55" t="s">
        <v>18</v>
      </c>
      <c r="N47" s="56" t="s">
        <v>7</v>
      </c>
    </row>
    <row r="48" spans="1:14" ht="12.95" customHeight="1">
      <c r="A48" s="57"/>
      <c r="B48" s="197" t="s">
        <v>29</v>
      </c>
      <c r="C48" s="198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9"/>
    </row>
    <row r="49" spans="1:14" ht="12.95" customHeight="1">
      <c r="A49" s="57"/>
      <c r="B49" s="95" t="s">
        <v>205</v>
      </c>
      <c r="C49" s="96" t="s">
        <v>206</v>
      </c>
      <c r="D49" s="89">
        <v>0.13</v>
      </c>
      <c r="E49" s="89">
        <v>0.13</v>
      </c>
      <c r="F49" s="89">
        <v>0.13</v>
      </c>
      <c r="G49" s="89">
        <v>0.13</v>
      </c>
      <c r="H49" s="89">
        <v>0.11</v>
      </c>
      <c r="I49" s="89">
        <v>0.13</v>
      </c>
      <c r="J49" s="89">
        <v>0.11</v>
      </c>
      <c r="K49" s="90">
        <v>18.18</v>
      </c>
      <c r="L49" s="87">
        <v>8</v>
      </c>
      <c r="M49" s="88">
        <v>1800000</v>
      </c>
      <c r="N49" s="88">
        <v>234000</v>
      </c>
    </row>
    <row r="50" spans="1:14" ht="12.95" customHeight="1">
      <c r="A50" s="57"/>
      <c r="B50" s="95" t="s">
        <v>290</v>
      </c>
      <c r="C50" s="96" t="s">
        <v>291</v>
      </c>
      <c r="D50" s="89">
        <v>0.16</v>
      </c>
      <c r="E50" s="89">
        <v>0.16</v>
      </c>
      <c r="F50" s="89">
        <v>0.13</v>
      </c>
      <c r="G50" s="89">
        <v>0.13</v>
      </c>
      <c r="H50" s="89">
        <v>0.12</v>
      </c>
      <c r="I50" s="89">
        <v>0.14000000000000001</v>
      </c>
      <c r="J50" s="89">
        <v>0.13</v>
      </c>
      <c r="K50" s="90">
        <v>7.69</v>
      </c>
      <c r="L50" s="87">
        <v>25</v>
      </c>
      <c r="M50" s="88">
        <v>1101086</v>
      </c>
      <c r="N50" s="88">
        <v>144873.76</v>
      </c>
    </row>
    <row r="51" spans="1:14" ht="12.95" customHeight="1">
      <c r="A51" s="57"/>
      <c r="B51" s="95" t="s">
        <v>236</v>
      </c>
      <c r="C51" s="96" t="s">
        <v>235</v>
      </c>
      <c r="D51" s="89">
        <v>7.0000000000000007E-2</v>
      </c>
      <c r="E51" s="89">
        <v>7.0000000000000007E-2</v>
      </c>
      <c r="F51" s="89">
        <v>7.0000000000000007E-2</v>
      </c>
      <c r="G51" s="89">
        <v>7.0000000000000007E-2</v>
      </c>
      <c r="H51" s="89">
        <v>7.0000000000000007E-2</v>
      </c>
      <c r="I51" s="89">
        <v>7.0000000000000007E-2</v>
      </c>
      <c r="J51" s="89">
        <v>7.0000000000000007E-2</v>
      </c>
      <c r="K51" s="90">
        <v>0</v>
      </c>
      <c r="L51" s="87">
        <v>2</v>
      </c>
      <c r="M51" s="88">
        <v>1130000</v>
      </c>
      <c r="N51" s="88">
        <v>79100</v>
      </c>
    </row>
    <row r="52" spans="1:14" ht="12.95" customHeight="1">
      <c r="A52" s="57"/>
      <c r="B52" s="95" t="s">
        <v>231</v>
      </c>
      <c r="C52" s="96" t="s">
        <v>232</v>
      </c>
      <c r="D52" s="89">
        <v>0.47</v>
      </c>
      <c r="E52" s="89">
        <v>0.47</v>
      </c>
      <c r="F52" s="89">
        <v>0.46</v>
      </c>
      <c r="G52" s="89">
        <v>0.46</v>
      </c>
      <c r="H52" s="89">
        <v>0.47</v>
      </c>
      <c r="I52" s="89">
        <v>0.46</v>
      </c>
      <c r="J52" s="89">
        <v>0.47</v>
      </c>
      <c r="K52" s="90">
        <v>-2.13</v>
      </c>
      <c r="L52" s="87">
        <v>19</v>
      </c>
      <c r="M52" s="88">
        <v>16456331</v>
      </c>
      <c r="N52" s="88">
        <v>7570145.71</v>
      </c>
    </row>
    <row r="53" spans="1:14" ht="12.95" customHeight="1">
      <c r="A53" s="57"/>
      <c r="B53" s="200" t="s">
        <v>84</v>
      </c>
      <c r="C53" s="201"/>
      <c r="D53" s="202"/>
      <c r="E53" s="203"/>
      <c r="F53" s="203"/>
      <c r="G53" s="203"/>
      <c r="H53" s="203"/>
      <c r="I53" s="203"/>
      <c r="J53" s="203"/>
      <c r="K53" s="204"/>
      <c r="L53" s="59">
        <f>SUM(L49:L52)</f>
        <v>54</v>
      </c>
      <c r="M53" s="59">
        <f>SUM(M49:M52)</f>
        <v>20487417</v>
      </c>
      <c r="N53" s="60">
        <f>SUM(N49:N52)</f>
        <v>8028119.4699999997</v>
      </c>
    </row>
    <row r="54" spans="1:14" ht="12.95" customHeight="1">
      <c r="A54" s="57"/>
      <c r="B54" s="197" t="s">
        <v>89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9"/>
    </row>
    <row r="55" spans="1:14" ht="12.95" customHeight="1">
      <c r="A55" s="57"/>
      <c r="B55" s="95" t="s">
        <v>250</v>
      </c>
      <c r="C55" s="96" t="s">
        <v>251</v>
      </c>
      <c r="D55" s="75">
        <v>3.05</v>
      </c>
      <c r="E55" s="75">
        <v>3.3</v>
      </c>
      <c r="F55" s="75">
        <v>2.8</v>
      </c>
      <c r="G55" s="75">
        <v>2.95</v>
      </c>
      <c r="H55" s="75">
        <v>2.87</v>
      </c>
      <c r="I55" s="75">
        <v>2.88</v>
      </c>
      <c r="J55" s="75">
        <v>3</v>
      </c>
      <c r="K55" s="76">
        <v>-4</v>
      </c>
      <c r="L55" s="77">
        <v>19</v>
      </c>
      <c r="M55" s="78">
        <v>132767</v>
      </c>
      <c r="N55" s="78">
        <v>391349</v>
      </c>
    </row>
    <row r="56" spans="1:14" ht="12.95" customHeight="1">
      <c r="A56" s="57"/>
      <c r="B56" s="200" t="s">
        <v>241</v>
      </c>
      <c r="C56" s="201"/>
      <c r="D56" s="202"/>
      <c r="E56" s="203"/>
      <c r="F56" s="203"/>
      <c r="G56" s="203"/>
      <c r="H56" s="203"/>
      <c r="I56" s="203"/>
      <c r="J56" s="203"/>
      <c r="K56" s="204"/>
      <c r="L56" s="63">
        <f>SUM(L54:L55)</f>
        <v>19</v>
      </c>
      <c r="M56" s="63">
        <f>SUM(M54:M55)</f>
        <v>132767</v>
      </c>
      <c r="N56" s="63">
        <f>SUM(N54:N55)</f>
        <v>391349</v>
      </c>
    </row>
    <row r="57" spans="1:14" ht="12.95" customHeight="1">
      <c r="A57" s="57"/>
      <c r="B57" s="197" t="s">
        <v>79</v>
      </c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9"/>
    </row>
    <row r="58" spans="1:14" ht="12.95" customHeight="1">
      <c r="A58" s="57"/>
      <c r="B58" s="95" t="s">
        <v>305</v>
      </c>
      <c r="C58" s="96" t="s">
        <v>306</v>
      </c>
      <c r="D58" s="89">
        <v>1.45</v>
      </c>
      <c r="E58" s="89">
        <v>1.45</v>
      </c>
      <c r="F58" s="89">
        <v>1.42</v>
      </c>
      <c r="G58" s="89">
        <v>1.42</v>
      </c>
      <c r="H58" s="89">
        <v>1.42</v>
      </c>
      <c r="I58" s="89">
        <v>1.42</v>
      </c>
      <c r="J58" s="89">
        <v>1.42</v>
      </c>
      <c r="K58" s="90">
        <v>0</v>
      </c>
      <c r="L58" s="87">
        <v>4</v>
      </c>
      <c r="M58" s="88">
        <v>50100</v>
      </c>
      <c r="N58" s="88">
        <v>71145</v>
      </c>
    </row>
    <row r="59" spans="1:14" ht="12.95" customHeight="1">
      <c r="A59" s="57"/>
      <c r="B59" s="200" t="s">
        <v>85</v>
      </c>
      <c r="C59" s="201"/>
      <c r="D59" s="202"/>
      <c r="E59" s="203"/>
      <c r="F59" s="203"/>
      <c r="G59" s="203"/>
      <c r="H59" s="203"/>
      <c r="I59" s="203"/>
      <c r="J59" s="203"/>
      <c r="K59" s="204"/>
      <c r="L59" s="63">
        <f>SUM(L57:L58)</f>
        <v>4</v>
      </c>
      <c r="M59" s="63">
        <f>SUM(M57:M58)</f>
        <v>50100</v>
      </c>
      <c r="N59" s="63">
        <f>SUM(N57:N58)</f>
        <v>71145</v>
      </c>
    </row>
    <row r="60" spans="1:14" ht="12.95" customHeight="1">
      <c r="A60" s="57"/>
      <c r="B60" s="197" t="s">
        <v>80</v>
      </c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199"/>
    </row>
    <row r="61" spans="1:14" ht="12.95" customHeight="1">
      <c r="A61" s="57"/>
      <c r="B61" s="46" t="s">
        <v>33</v>
      </c>
      <c r="C61" s="58" t="s">
        <v>34</v>
      </c>
      <c r="D61" s="89">
        <v>2.74</v>
      </c>
      <c r="E61" s="89">
        <v>2.9</v>
      </c>
      <c r="F61" s="89">
        <v>2.73</v>
      </c>
      <c r="G61" s="89">
        <v>2.77</v>
      </c>
      <c r="H61" s="89">
        <v>2.76</v>
      </c>
      <c r="I61" s="89">
        <v>2.73</v>
      </c>
      <c r="J61" s="89">
        <v>2.76</v>
      </c>
      <c r="K61" s="90">
        <v>-1.0900000000000001</v>
      </c>
      <c r="L61" s="87">
        <v>33</v>
      </c>
      <c r="M61" s="88">
        <v>3896415</v>
      </c>
      <c r="N61" s="88">
        <v>10783054.48</v>
      </c>
    </row>
    <row r="62" spans="1:14" ht="12.95" customHeight="1">
      <c r="A62" s="57"/>
      <c r="B62" s="200" t="s">
        <v>86</v>
      </c>
      <c r="C62" s="201"/>
      <c r="D62" s="202"/>
      <c r="E62" s="203"/>
      <c r="F62" s="203"/>
      <c r="G62" s="203"/>
      <c r="H62" s="203"/>
      <c r="I62" s="203"/>
      <c r="J62" s="203"/>
      <c r="K62" s="204"/>
      <c r="L62" s="63">
        <f>SUM(L61:L61)</f>
        <v>33</v>
      </c>
      <c r="M62" s="63">
        <f>SUM(M61:M61)</f>
        <v>3896415</v>
      </c>
      <c r="N62" s="63">
        <f>SUM(N61:N61)</f>
        <v>10783054.48</v>
      </c>
    </row>
    <row r="63" spans="1:14" ht="12.95" customHeight="1">
      <c r="A63" s="57"/>
      <c r="B63" s="197" t="s">
        <v>31</v>
      </c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9"/>
    </row>
    <row r="64" spans="1:14" ht="12.95" customHeight="1">
      <c r="A64" s="57"/>
      <c r="B64" s="46" t="s">
        <v>174</v>
      </c>
      <c r="C64" s="58" t="s">
        <v>175</v>
      </c>
      <c r="D64" s="89">
        <v>23.35</v>
      </c>
      <c r="E64" s="89">
        <v>23.35</v>
      </c>
      <c r="F64" s="89">
        <v>23.35</v>
      </c>
      <c r="G64" s="89">
        <v>23.35</v>
      </c>
      <c r="H64" s="89">
        <v>23.35</v>
      </c>
      <c r="I64" s="89">
        <v>23.35</v>
      </c>
      <c r="J64" s="89">
        <v>23.35</v>
      </c>
      <c r="K64" s="90">
        <v>0</v>
      </c>
      <c r="L64" s="87">
        <v>3</v>
      </c>
      <c r="M64" s="88">
        <v>22251</v>
      </c>
      <c r="N64" s="88">
        <v>519560.85</v>
      </c>
    </row>
    <row r="65" spans="1:14" ht="12.95" customHeight="1">
      <c r="A65" s="57"/>
      <c r="B65" s="205" t="s">
        <v>87</v>
      </c>
      <c r="C65" s="206"/>
      <c r="D65" s="207"/>
      <c r="E65" s="208"/>
      <c r="F65" s="208"/>
      <c r="G65" s="208"/>
      <c r="H65" s="208"/>
      <c r="I65" s="208"/>
      <c r="J65" s="208"/>
      <c r="K65" s="209"/>
      <c r="L65" s="63">
        <f>SUM(L64:L64)</f>
        <v>3</v>
      </c>
      <c r="M65" s="63">
        <f>SUM(M64:M64)</f>
        <v>22251</v>
      </c>
      <c r="N65" s="63">
        <f>SUM(N64:N64)</f>
        <v>519560.85</v>
      </c>
    </row>
    <row r="66" spans="1:14" s="51" customFormat="1" ht="12.95" customHeight="1">
      <c r="B66" s="64" t="s">
        <v>106</v>
      </c>
      <c r="C66" s="211"/>
      <c r="D66" s="212"/>
      <c r="E66" s="212"/>
      <c r="F66" s="212"/>
      <c r="G66" s="212"/>
      <c r="H66" s="212"/>
      <c r="I66" s="212"/>
      <c r="J66" s="212"/>
      <c r="K66" s="213"/>
      <c r="L66" s="65">
        <f>L62+L56+L53+L65+L59</f>
        <v>113</v>
      </c>
      <c r="M66" s="65">
        <f t="shared" ref="M66:N66" si="0">M62+M56+M53+M65+M59</f>
        <v>24588950</v>
      </c>
      <c r="N66" s="65">
        <f t="shared" si="0"/>
        <v>19793228.800000001</v>
      </c>
    </row>
    <row r="67" spans="1:14" s="51" customFormat="1" ht="37.5" customHeight="1">
      <c r="A67" s="50"/>
      <c r="B67" s="214" t="s">
        <v>338</v>
      </c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6"/>
    </row>
    <row r="68" spans="1:14" s="51" customFormat="1" ht="44.25" customHeight="1">
      <c r="B68" s="52" t="s">
        <v>15</v>
      </c>
      <c r="C68" s="53" t="s">
        <v>20</v>
      </c>
      <c r="D68" s="53" t="s">
        <v>21</v>
      </c>
      <c r="E68" s="53" t="s">
        <v>22</v>
      </c>
      <c r="F68" s="53" t="s">
        <v>23</v>
      </c>
      <c r="G68" s="53" t="s">
        <v>24</v>
      </c>
      <c r="H68" s="53" t="s">
        <v>25</v>
      </c>
      <c r="I68" s="53" t="s">
        <v>19</v>
      </c>
      <c r="J68" s="53" t="s">
        <v>26</v>
      </c>
      <c r="K68" s="54" t="s">
        <v>27</v>
      </c>
      <c r="L68" s="55" t="s">
        <v>28</v>
      </c>
      <c r="M68" s="55" t="s">
        <v>18</v>
      </c>
      <c r="N68" s="56" t="s">
        <v>7</v>
      </c>
    </row>
    <row r="69" spans="1:14" ht="12.6" customHeight="1">
      <c r="A69" s="57"/>
      <c r="B69" s="197" t="s">
        <v>29</v>
      </c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9"/>
    </row>
    <row r="70" spans="1:14" ht="12.6" customHeight="1">
      <c r="A70" s="57"/>
      <c r="B70" s="83" t="s">
        <v>303</v>
      </c>
      <c r="C70" s="84" t="s">
        <v>304</v>
      </c>
      <c r="D70" s="114">
        <v>0.12</v>
      </c>
      <c r="E70" s="114">
        <v>0.12</v>
      </c>
      <c r="F70" s="114">
        <v>0.12</v>
      </c>
      <c r="G70" s="114">
        <v>0.12</v>
      </c>
      <c r="H70" s="114">
        <v>0.12</v>
      </c>
      <c r="I70" s="114">
        <v>0.12</v>
      </c>
      <c r="J70" s="114">
        <v>0.12</v>
      </c>
      <c r="K70" s="115">
        <v>0</v>
      </c>
      <c r="L70" s="113">
        <v>9</v>
      </c>
      <c r="M70" s="63">
        <v>16551590</v>
      </c>
      <c r="N70" s="63">
        <v>1986190.8</v>
      </c>
    </row>
    <row r="71" spans="1:14" ht="12.6" customHeight="1">
      <c r="A71" s="57"/>
      <c r="B71" s="83" t="s">
        <v>254</v>
      </c>
      <c r="C71" s="84" t="s">
        <v>255</v>
      </c>
      <c r="D71" s="114">
        <v>0.2</v>
      </c>
      <c r="E71" s="114">
        <v>0.21</v>
      </c>
      <c r="F71" s="114">
        <v>0.2</v>
      </c>
      <c r="G71" s="114">
        <v>0.21</v>
      </c>
      <c r="H71" s="114">
        <v>0.21</v>
      </c>
      <c r="I71" s="114">
        <v>0.21</v>
      </c>
      <c r="J71" s="114">
        <v>0.21</v>
      </c>
      <c r="K71" s="115">
        <v>0</v>
      </c>
      <c r="L71" s="113">
        <v>85</v>
      </c>
      <c r="M71" s="63">
        <v>48043977</v>
      </c>
      <c r="N71" s="63">
        <v>10009235.17</v>
      </c>
    </row>
    <row r="72" spans="1:14" ht="12.6" customHeight="1">
      <c r="A72" s="57"/>
      <c r="B72" s="200" t="s">
        <v>84</v>
      </c>
      <c r="C72" s="201"/>
      <c r="D72" s="202"/>
      <c r="E72" s="203"/>
      <c r="F72" s="203"/>
      <c r="G72" s="203"/>
      <c r="H72" s="203"/>
      <c r="I72" s="203"/>
      <c r="J72" s="203"/>
      <c r="K72" s="204"/>
      <c r="L72" s="59">
        <f>SUM(L70:L71)</f>
        <v>94</v>
      </c>
      <c r="M72" s="59">
        <f>SUM(M70:M71)</f>
        <v>64595567</v>
      </c>
      <c r="N72" s="60">
        <f>SUM(N70:N71)</f>
        <v>11995425.970000001</v>
      </c>
    </row>
    <row r="73" spans="1:14" ht="12.6" customHeight="1">
      <c r="A73" s="57"/>
      <c r="B73" s="197" t="s">
        <v>79</v>
      </c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9"/>
    </row>
    <row r="74" spans="1:14" ht="12.6" customHeight="1">
      <c r="A74" s="57"/>
      <c r="B74" s="83" t="s">
        <v>125</v>
      </c>
      <c r="C74" s="84" t="s">
        <v>126</v>
      </c>
      <c r="D74" s="89">
        <v>1.36</v>
      </c>
      <c r="E74" s="89">
        <v>1.36</v>
      </c>
      <c r="F74" s="89">
        <v>1.36</v>
      </c>
      <c r="G74" s="89">
        <v>1.36</v>
      </c>
      <c r="H74" s="89">
        <v>1.3</v>
      </c>
      <c r="I74" s="89">
        <v>1.36</v>
      </c>
      <c r="J74" s="89">
        <v>1.3</v>
      </c>
      <c r="K74" s="90">
        <v>4.62</v>
      </c>
      <c r="L74" s="87">
        <v>1</v>
      </c>
      <c r="M74" s="88">
        <v>172000</v>
      </c>
      <c r="N74" s="88">
        <v>233920</v>
      </c>
    </row>
    <row r="75" spans="1:14" ht="12.6" customHeight="1">
      <c r="A75" s="57"/>
      <c r="B75" s="200" t="s">
        <v>85</v>
      </c>
      <c r="C75" s="201"/>
      <c r="D75" s="202"/>
      <c r="E75" s="203"/>
      <c r="F75" s="203"/>
      <c r="G75" s="203"/>
      <c r="H75" s="203"/>
      <c r="I75" s="203"/>
      <c r="J75" s="203"/>
      <c r="K75" s="204"/>
      <c r="L75" s="63">
        <f>SUM(L73:L74)</f>
        <v>1</v>
      </c>
      <c r="M75" s="63">
        <f>SUM(M73:M74)</f>
        <v>172000</v>
      </c>
      <c r="N75" s="63">
        <f>SUM(N73:N74)</f>
        <v>233920</v>
      </c>
    </row>
    <row r="76" spans="1:14" ht="12.6" customHeight="1">
      <c r="A76" s="57"/>
      <c r="B76" s="197" t="s">
        <v>80</v>
      </c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9"/>
    </row>
    <row r="77" spans="1:14" ht="12.6" customHeight="1">
      <c r="A77" s="57"/>
      <c r="B77" s="83" t="s">
        <v>146</v>
      </c>
      <c r="C77" s="84" t="s">
        <v>147</v>
      </c>
      <c r="D77" s="114">
        <v>1.3</v>
      </c>
      <c r="E77" s="89">
        <v>1.3</v>
      </c>
      <c r="F77" s="89">
        <v>1.3</v>
      </c>
      <c r="G77" s="89">
        <v>1.3</v>
      </c>
      <c r="H77" s="89">
        <v>1.26</v>
      </c>
      <c r="I77" s="89">
        <v>1.3</v>
      </c>
      <c r="J77" s="89">
        <v>1.26</v>
      </c>
      <c r="K77" s="90">
        <v>3.17</v>
      </c>
      <c r="L77" s="87">
        <v>2</v>
      </c>
      <c r="M77" s="88">
        <v>2198</v>
      </c>
      <c r="N77" s="88">
        <v>2857.4</v>
      </c>
    </row>
    <row r="78" spans="1:14" ht="12.6" customHeight="1">
      <c r="A78" s="57"/>
      <c r="B78" s="83" t="s">
        <v>179</v>
      </c>
      <c r="C78" s="84" t="s">
        <v>178</v>
      </c>
      <c r="D78" s="114">
        <v>1.6</v>
      </c>
      <c r="E78" s="89">
        <v>1.6</v>
      </c>
      <c r="F78" s="89">
        <v>1.52</v>
      </c>
      <c r="G78" s="89">
        <v>1.52</v>
      </c>
      <c r="H78" s="89">
        <v>1.6</v>
      </c>
      <c r="I78" s="89">
        <v>1.52</v>
      </c>
      <c r="J78" s="89">
        <v>1.6</v>
      </c>
      <c r="K78" s="90">
        <v>-5</v>
      </c>
      <c r="L78" s="87">
        <v>9</v>
      </c>
      <c r="M78" s="88">
        <v>2522085</v>
      </c>
      <c r="N78" s="88">
        <v>3843569.2</v>
      </c>
    </row>
    <row r="79" spans="1:14" ht="12.6" customHeight="1">
      <c r="A79" s="57"/>
      <c r="B79" s="83" t="s">
        <v>129</v>
      </c>
      <c r="C79" s="84" t="s">
        <v>130</v>
      </c>
      <c r="D79" s="114">
        <v>1.86</v>
      </c>
      <c r="E79" s="89">
        <v>1.86</v>
      </c>
      <c r="F79" s="89">
        <v>1.86</v>
      </c>
      <c r="G79" s="89">
        <v>1.86</v>
      </c>
      <c r="H79" s="89">
        <v>1.85</v>
      </c>
      <c r="I79" s="89">
        <v>1.86</v>
      </c>
      <c r="J79" s="89">
        <v>1.85</v>
      </c>
      <c r="K79" s="90">
        <v>0.54</v>
      </c>
      <c r="L79" s="87">
        <v>2</v>
      </c>
      <c r="M79" s="88">
        <v>400000</v>
      </c>
      <c r="N79" s="88">
        <v>744000</v>
      </c>
    </row>
    <row r="80" spans="1:14" ht="12.6" customHeight="1">
      <c r="A80" s="57"/>
      <c r="B80" s="83" t="s">
        <v>36</v>
      </c>
      <c r="C80" s="84" t="s">
        <v>37</v>
      </c>
      <c r="D80" s="114">
        <v>1.21</v>
      </c>
      <c r="E80" s="89">
        <v>1.24</v>
      </c>
      <c r="F80" s="89">
        <v>1.19</v>
      </c>
      <c r="G80" s="89">
        <v>1.22</v>
      </c>
      <c r="H80" s="89">
        <v>1.24</v>
      </c>
      <c r="I80" s="89">
        <v>1.24</v>
      </c>
      <c r="J80" s="89">
        <v>1.25</v>
      </c>
      <c r="K80" s="90">
        <v>-0.8</v>
      </c>
      <c r="L80" s="87">
        <v>16</v>
      </c>
      <c r="M80" s="88">
        <v>4039616</v>
      </c>
      <c r="N80" s="88">
        <v>4910321.62</v>
      </c>
    </row>
    <row r="81" spans="1:14" ht="12.6" customHeight="1">
      <c r="A81" s="57"/>
      <c r="B81" s="200" t="s">
        <v>86</v>
      </c>
      <c r="C81" s="201"/>
      <c r="D81" s="202"/>
      <c r="E81" s="203"/>
      <c r="F81" s="203"/>
      <c r="G81" s="203"/>
      <c r="H81" s="203"/>
      <c r="I81" s="203"/>
      <c r="J81" s="203"/>
      <c r="K81" s="204"/>
      <c r="L81" s="63">
        <f>SUM(L77:L80)</f>
        <v>29</v>
      </c>
      <c r="M81" s="63">
        <f>SUM(M77:M80)</f>
        <v>6963899</v>
      </c>
      <c r="N81" s="63">
        <f>SUM(N77:N80)</f>
        <v>9500748.2199999988</v>
      </c>
    </row>
    <row r="82" spans="1:14" ht="12.6" customHeight="1">
      <c r="A82" s="57"/>
      <c r="B82" s="197" t="s">
        <v>31</v>
      </c>
      <c r="C82" s="198"/>
      <c r="D82" s="198"/>
      <c r="E82" s="198"/>
      <c r="F82" s="198"/>
      <c r="G82" s="198"/>
      <c r="H82" s="198"/>
      <c r="I82" s="198"/>
      <c r="J82" s="198"/>
      <c r="K82" s="198"/>
      <c r="L82" s="198"/>
      <c r="M82" s="198"/>
      <c r="N82" s="199"/>
    </row>
    <row r="83" spans="1:14" ht="12.6" customHeight="1">
      <c r="A83" s="57"/>
      <c r="B83" s="83" t="s">
        <v>262</v>
      </c>
      <c r="C83" s="84" t="s">
        <v>263</v>
      </c>
      <c r="D83" s="114">
        <v>9.1</v>
      </c>
      <c r="E83" s="89">
        <v>9.1</v>
      </c>
      <c r="F83" s="89">
        <v>9.01</v>
      </c>
      <c r="G83" s="89">
        <v>9.06</v>
      </c>
      <c r="H83" s="89">
        <v>9.1</v>
      </c>
      <c r="I83" s="89">
        <v>9.01</v>
      </c>
      <c r="J83" s="89">
        <v>9.1</v>
      </c>
      <c r="K83" s="90">
        <v>-0.99</v>
      </c>
      <c r="L83" s="87">
        <v>8</v>
      </c>
      <c r="M83" s="88">
        <v>760000</v>
      </c>
      <c r="N83" s="88">
        <v>6887600</v>
      </c>
    </row>
    <row r="84" spans="1:14" ht="12.6" customHeight="1">
      <c r="A84" s="57"/>
      <c r="B84" s="83" t="s">
        <v>135</v>
      </c>
      <c r="C84" s="84" t="s">
        <v>136</v>
      </c>
      <c r="D84" s="114">
        <v>19</v>
      </c>
      <c r="E84" s="89">
        <v>19.02</v>
      </c>
      <c r="F84" s="89">
        <v>18.82</v>
      </c>
      <c r="G84" s="89">
        <v>18.899999999999999</v>
      </c>
      <c r="H84" s="89">
        <v>19.010000000000002</v>
      </c>
      <c r="I84" s="89">
        <v>18.829999999999998</v>
      </c>
      <c r="J84" s="89">
        <v>19.02</v>
      </c>
      <c r="K84" s="90">
        <v>-1</v>
      </c>
      <c r="L84" s="87">
        <v>44</v>
      </c>
      <c r="M84" s="88">
        <v>718000</v>
      </c>
      <c r="N84" s="88">
        <v>13569443.640000001</v>
      </c>
    </row>
    <row r="85" spans="1:14" ht="12.6" customHeight="1">
      <c r="A85" s="57"/>
      <c r="B85" s="200" t="s">
        <v>87</v>
      </c>
      <c r="C85" s="201"/>
      <c r="D85" s="202"/>
      <c r="E85" s="203"/>
      <c r="F85" s="203"/>
      <c r="G85" s="203"/>
      <c r="H85" s="203"/>
      <c r="I85" s="203"/>
      <c r="J85" s="203"/>
      <c r="K85" s="204"/>
      <c r="L85" s="63">
        <f>SUM(L83:L84)</f>
        <v>52</v>
      </c>
      <c r="M85" s="63">
        <f>SUM(M83:M84)</f>
        <v>1478000</v>
      </c>
      <c r="N85" s="63">
        <f>SUM(N83:N84)</f>
        <v>20457043.640000001</v>
      </c>
    </row>
    <row r="86" spans="1:14" ht="12.6" customHeight="1">
      <c r="A86" s="57"/>
      <c r="B86" s="197" t="s">
        <v>311</v>
      </c>
      <c r="C86" s="198"/>
      <c r="D86" s="198"/>
      <c r="E86" s="198"/>
      <c r="F86" s="198"/>
      <c r="G86" s="198"/>
      <c r="H86" s="198"/>
      <c r="I86" s="198"/>
      <c r="J86" s="198"/>
      <c r="K86" s="198"/>
      <c r="L86" s="198"/>
      <c r="M86" s="198"/>
      <c r="N86" s="199"/>
    </row>
    <row r="87" spans="1:14" ht="12.6" customHeight="1">
      <c r="A87" s="57"/>
      <c r="B87" s="83" t="s">
        <v>266</v>
      </c>
      <c r="C87" s="84" t="s">
        <v>267</v>
      </c>
      <c r="D87" s="114">
        <v>8</v>
      </c>
      <c r="E87" s="89">
        <v>8.4</v>
      </c>
      <c r="F87" s="89">
        <v>8</v>
      </c>
      <c r="G87" s="89">
        <v>8.36</v>
      </c>
      <c r="H87" s="89">
        <v>7.93</v>
      </c>
      <c r="I87" s="89">
        <v>8.4</v>
      </c>
      <c r="J87" s="89">
        <v>8</v>
      </c>
      <c r="K87" s="90">
        <v>5</v>
      </c>
      <c r="L87" s="87">
        <v>14</v>
      </c>
      <c r="M87" s="88">
        <v>67422</v>
      </c>
      <c r="N87" s="88">
        <v>563844.80000000005</v>
      </c>
    </row>
    <row r="88" spans="1:14" ht="12.6" customHeight="1">
      <c r="A88" s="57"/>
      <c r="B88" s="83" t="s">
        <v>203</v>
      </c>
      <c r="C88" s="84" t="s">
        <v>204</v>
      </c>
      <c r="D88" s="114">
        <v>5.23</v>
      </c>
      <c r="E88" s="89">
        <v>5.24</v>
      </c>
      <c r="F88" s="89">
        <v>5.2</v>
      </c>
      <c r="G88" s="89">
        <v>5.21</v>
      </c>
      <c r="H88" s="89">
        <v>5.26</v>
      </c>
      <c r="I88" s="89">
        <v>5.2</v>
      </c>
      <c r="J88" s="89">
        <v>5.24</v>
      </c>
      <c r="K88" s="90">
        <v>-0.76</v>
      </c>
      <c r="L88" s="87">
        <v>57</v>
      </c>
      <c r="M88" s="88">
        <v>4576957</v>
      </c>
      <c r="N88" s="88">
        <v>23837861.18</v>
      </c>
    </row>
    <row r="89" spans="1:14" ht="12.6" customHeight="1">
      <c r="A89" s="57"/>
      <c r="B89" s="83" t="s">
        <v>319</v>
      </c>
      <c r="C89" s="84" t="s">
        <v>320</v>
      </c>
      <c r="D89" s="114">
        <v>0.35</v>
      </c>
      <c r="E89" s="89">
        <v>0.35</v>
      </c>
      <c r="F89" s="89">
        <v>0.35</v>
      </c>
      <c r="G89" s="89">
        <v>0.35</v>
      </c>
      <c r="H89" s="89">
        <v>0.35</v>
      </c>
      <c r="I89" s="89">
        <v>0.35</v>
      </c>
      <c r="J89" s="89">
        <v>0.35</v>
      </c>
      <c r="K89" s="90">
        <v>0</v>
      </c>
      <c r="L89" s="87">
        <v>1</v>
      </c>
      <c r="M89" s="88">
        <v>150000</v>
      </c>
      <c r="N89" s="88">
        <v>52500</v>
      </c>
    </row>
    <row r="90" spans="1:14" ht="12.6" customHeight="1">
      <c r="A90" s="57"/>
      <c r="B90" s="200" t="s">
        <v>196</v>
      </c>
      <c r="C90" s="201"/>
      <c r="D90" s="202"/>
      <c r="E90" s="203"/>
      <c r="F90" s="203"/>
      <c r="G90" s="203"/>
      <c r="H90" s="203"/>
      <c r="I90" s="203"/>
      <c r="J90" s="203"/>
      <c r="K90" s="204"/>
      <c r="L90" s="100">
        <f>SUM(L87:L89)</f>
        <v>72</v>
      </c>
      <c r="M90" s="100">
        <f>SUM(M87:M89)</f>
        <v>4794379</v>
      </c>
      <c r="N90" s="88">
        <f>SUM(N87:N89)</f>
        <v>24454205.98</v>
      </c>
    </row>
    <row r="91" spans="1:14" s="51" customFormat="1" ht="12.6" customHeight="1">
      <c r="B91" s="64" t="s">
        <v>67</v>
      </c>
      <c r="C91" s="211"/>
      <c r="D91" s="212"/>
      <c r="E91" s="212"/>
      <c r="F91" s="212"/>
      <c r="G91" s="212"/>
      <c r="H91" s="212"/>
      <c r="I91" s="212"/>
      <c r="J91" s="212"/>
      <c r="K91" s="213"/>
      <c r="L91" s="65">
        <f>L90+L85+L81+L72+L75</f>
        <v>248</v>
      </c>
      <c r="M91" s="65">
        <f>M90+M85+M81+M72+M75</f>
        <v>78003845</v>
      </c>
      <c r="N91" s="65">
        <f>N90+N85+N81+N72+N75</f>
        <v>66641343.810000002</v>
      </c>
    </row>
    <row r="92" spans="1:14" s="51" customFormat="1" ht="12.6" customHeight="1">
      <c r="B92" s="64" t="s">
        <v>38</v>
      </c>
      <c r="C92" s="211"/>
      <c r="D92" s="212"/>
      <c r="E92" s="212"/>
      <c r="F92" s="212"/>
      <c r="G92" s="212"/>
      <c r="H92" s="212"/>
      <c r="I92" s="212"/>
      <c r="J92" s="212"/>
      <c r="K92" s="213"/>
      <c r="L92" s="65">
        <f>L91+L66+L45</f>
        <v>1048</v>
      </c>
      <c r="M92" s="65">
        <f>M91+M66+M45</f>
        <v>337597269</v>
      </c>
      <c r="N92" s="65">
        <f>N91+N66+N45</f>
        <v>489850673.56000006</v>
      </c>
    </row>
    <row r="93" spans="1:14" ht="12.95" customHeight="1">
      <c r="A93" s="57"/>
      <c r="N93" s="69"/>
    </row>
    <row r="94" spans="1:14" s="51" customFormat="1" ht="18.75" customHeight="1">
      <c r="B94" s="57"/>
      <c r="C94" s="66"/>
      <c r="D94" s="57"/>
      <c r="E94" s="57"/>
      <c r="F94" s="57"/>
      <c r="G94" s="57"/>
      <c r="H94" s="57"/>
      <c r="I94" s="57"/>
      <c r="J94" s="67"/>
      <c r="K94" s="68"/>
      <c r="L94" s="69"/>
      <c r="M94" s="69"/>
      <c r="N94" s="70"/>
    </row>
    <row r="95" spans="1:14" s="51" customFormat="1" ht="18.75" customHeight="1">
      <c r="B95" s="57"/>
      <c r="C95" s="66"/>
      <c r="D95" s="57"/>
      <c r="E95" s="57"/>
      <c r="F95" s="57"/>
      <c r="G95" s="57"/>
      <c r="H95" s="57"/>
      <c r="I95" s="57"/>
      <c r="J95" s="67"/>
      <c r="K95" s="68"/>
      <c r="L95" s="69"/>
      <c r="M95" s="69"/>
      <c r="N95" s="70"/>
    </row>
    <row r="96" spans="1:14" ht="12.95" customHeight="1">
      <c r="A96" s="57"/>
    </row>
  </sheetData>
  <mergeCells count="58">
    <mergeCell ref="C92:K92"/>
    <mergeCell ref="B67:N67"/>
    <mergeCell ref="C91:K91"/>
    <mergeCell ref="B81:C81"/>
    <mergeCell ref="D81:K81"/>
    <mergeCell ref="B85:C85"/>
    <mergeCell ref="D85:K85"/>
    <mergeCell ref="B90:C90"/>
    <mergeCell ref="D90:K90"/>
    <mergeCell ref="B86:N86"/>
    <mergeCell ref="B69:N69"/>
    <mergeCell ref="D72:K72"/>
    <mergeCell ref="B82:N82"/>
    <mergeCell ref="B76:N76"/>
    <mergeCell ref="B73:N73"/>
    <mergeCell ref="B75:C75"/>
    <mergeCell ref="B1:N1"/>
    <mergeCell ref="D35:K35"/>
    <mergeCell ref="B35:C35"/>
    <mergeCell ref="B3:N3"/>
    <mergeCell ref="B29:N29"/>
    <mergeCell ref="B22:N22"/>
    <mergeCell ref="B28:C28"/>
    <mergeCell ref="D14:K14"/>
    <mergeCell ref="B14:C14"/>
    <mergeCell ref="D28:K28"/>
    <mergeCell ref="B15:N15"/>
    <mergeCell ref="B18:C18"/>
    <mergeCell ref="D18:K18"/>
    <mergeCell ref="B19:N19"/>
    <mergeCell ref="B21:C21"/>
    <mergeCell ref="D21:K21"/>
    <mergeCell ref="B36:N36"/>
    <mergeCell ref="B40:C40"/>
    <mergeCell ref="D40:K40"/>
    <mergeCell ref="B46:N46"/>
    <mergeCell ref="C45:K45"/>
    <mergeCell ref="B41:N41"/>
    <mergeCell ref="B44:C44"/>
    <mergeCell ref="D44:K44"/>
    <mergeCell ref="B48:N48"/>
    <mergeCell ref="B53:C53"/>
    <mergeCell ref="D53:K53"/>
    <mergeCell ref="B54:N54"/>
    <mergeCell ref="B56:C56"/>
    <mergeCell ref="D56:K56"/>
    <mergeCell ref="B57:N57"/>
    <mergeCell ref="B59:C59"/>
    <mergeCell ref="D59:K59"/>
    <mergeCell ref="D75:K75"/>
    <mergeCell ref="B63:N63"/>
    <mergeCell ref="B65:C65"/>
    <mergeCell ref="D65:K65"/>
    <mergeCell ref="B60:N60"/>
    <mergeCell ref="B62:C62"/>
    <mergeCell ref="D62:K62"/>
    <mergeCell ref="C66:K66"/>
    <mergeCell ref="B72:C72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9"/>
  <sheetViews>
    <sheetView zoomScale="130" zoomScaleNormal="130" workbookViewId="0">
      <selection activeCell="H53" sqref="H53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220" t="s">
        <v>337</v>
      </c>
      <c r="B1" s="220"/>
      <c r="C1" s="220"/>
      <c r="D1" s="220"/>
    </row>
    <row r="2" spans="1:4" ht="15.9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4.45" customHeight="1">
      <c r="A3" s="221" t="s">
        <v>29</v>
      </c>
      <c r="B3" s="222"/>
      <c r="C3" s="222"/>
      <c r="D3" s="223"/>
    </row>
    <row r="4" spans="1:4" ht="14.45" customHeight="1">
      <c r="A4" s="46" t="s">
        <v>317</v>
      </c>
      <c r="B4" s="58" t="s">
        <v>318</v>
      </c>
      <c r="C4" s="114" t="s">
        <v>68</v>
      </c>
      <c r="D4" s="114" t="s">
        <v>68</v>
      </c>
    </row>
    <row r="5" spans="1:4" ht="14.45" customHeight="1">
      <c r="A5" s="46" t="s">
        <v>341</v>
      </c>
      <c r="B5" s="58" t="s">
        <v>342</v>
      </c>
      <c r="C5" s="114">
        <v>1.07</v>
      </c>
      <c r="D5" s="114">
        <v>1.03</v>
      </c>
    </row>
    <row r="6" spans="1:4" ht="14.45" customHeight="1">
      <c r="A6" s="46" t="s">
        <v>299</v>
      </c>
      <c r="B6" s="58" t="s">
        <v>300</v>
      </c>
      <c r="C6" s="89">
        <v>1</v>
      </c>
      <c r="D6" s="89">
        <v>1</v>
      </c>
    </row>
    <row r="7" spans="1:4" ht="14.45" customHeight="1">
      <c r="A7" s="95" t="s">
        <v>132</v>
      </c>
      <c r="B7" s="96" t="s">
        <v>131</v>
      </c>
      <c r="C7" s="89">
        <v>0.39</v>
      </c>
      <c r="D7" s="89">
        <v>0.39</v>
      </c>
    </row>
    <row r="8" spans="1:4" ht="14.45" customHeight="1">
      <c r="A8" s="95" t="s">
        <v>258</v>
      </c>
      <c r="B8" s="96" t="s">
        <v>259</v>
      </c>
      <c r="C8" s="89">
        <v>0.14000000000000001</v>
      </c>
      <c r="D8" s="89">
        <v>0.14000000000000001</v>
      </c>
    </row>
    <row r="9" spans="1:4" ht="14.45" customHeight="1">
      <c r="A9" s="95" t="s">
        <v>286</v>
      </c>
      <c r="B9" s="96" t="s">
        <v>287</v>
      </c>
      <c r="C9" s="89">
        <v>0.96</v>
      </c>
      <c r="D9" s="89">
        <v>0.96</v>
      </c>
    </row>
    <row r="10" spans="1:4" ht="14.45" customHeight="1">
      <c r="A10" s="95" t="s">
        <v>209</v>
      </c>
      <c r="B10" s="96" t="s">
        <v>210</v>
      </c>
      <c r="C10" s="89">
        <v>1.55</v>
      </c>
      <c r="D10" s="89">
        <v>1.55</v>
      </c>
    </row>
    <row r="11" spans="1:4" ht="14.45" customHeight="1">
      <c r="A11" s="118"/>
      <c r="B11" s="120" t="s">
        <v>89</v>
      </c>
      <c r="C11" s="119"/>
      <c r="D11" s="121"/>
    </row>
    <row r="12" spans="1:4" ht="14.45" customHeight="1">
      <c r="A12" s="46" t="s">
        <v>140</v>
      </c>
      <c r="B12" s="58" t="s">
        <v>141</v>
      </c>
      <c r="C12" s="89">
        <v>0.8</v>
      </c>
      <c r="D12" s="89">
        <v>0.8</v>
      </c>
    </row>
    <row r="13" spans="1:4" ht="14.45" customHeight="1">
      <c r="A13" s="46" t="s">
        <v>282</v>
      </c>
      <c r="B13" s="58" t="s">
        <v>283</v>
      </c>
      <c r="C13" s="89">
        <v>0.65</v>
      </c>
      <c r="D13" s="121">
        <v>0.65</v>
      </c>
    </row>
    <row r="14" spans="1:4" ht="14.45" customHeight="1">
      <c r="A14" s="217" t="s">
        <v>79</v>
      </c>
      <c r="B14" s="218"/>
      <c r="C14" s="218"/>
      <c r="D14" s="219"/>
    </row>
    <row r="15" spans="1:4" ht="14.45" customHeight="1">
      <c r="A15" s="95" t="s">
        <v>192</v>
      </c>
      <c r="B15" s="96" t="s">
        <v>193</v>
      </c>
      <c r="C15" s="89">
        <v>0.59</v>
      </c>
      <c r="D15" s="89">
        <v>0.59</v>
      </c>
    </row>
    <row r="16" spans="1:4" ht="14.45" customHeight="1">
      <c r="A16" s="217" t="s">
        <v>80</v>
      </c>
      <c r="B16" s="218"/>
      <c r="C16" s="218"/>
      <c r="D16" s="219"/>
    </row>
    <row r="17" spans="1:4" ht="14.45" customHeight="1">
      <c r="A17" s="95" t="s">
        <v>116</v>
      </c>
      <c r="B17" s="96" t="s">
        <v>117</v>
      </c>
      <c r="C17" s="89">
        <v>1.4</v>
      </c>
      <c r="D17" s="89">
        <v>1.4</v>
      </c>
    </row>
    <row r="18" spans="1:4" ht="14.45" customHeight="1">
      <c r="A18" s="95" t="s">
        <v>248</v>
      </c>
      <c r="B18" s="96" t="s">
        <v>249</v>
      </c>
      <c r="C18" s="89">
        <v>2.25</v>
      </c>
      <c r="D18" s="89">
        <v>2.25</v>
      </c>
    </row>
    <row r="19" spans="1:4" ht="14.45" customHeight="1">
      <c r="A19" s="95" t="s">
        <v>92</v>
      </c>
      <c r="B19" s="96" t="s">
        <v>93</v>
      </c>
      <c r="C19" s="89">
        <v>4.8</v>
      </c>
      <c r="D19" s="89">
        <v>4.8</v>
      </c>
    </row>
    <row r="20" spans="1:4" ht="14.45" customHeight="1">
      <c r="A20" s="95" t="s">
        <v>239</v>
      </c>
      <c r="B20" s="96" t="s">
        <v>240</v>
      </c>
      <c r="C20" s="89">
        <v>1.1299999999999999</v>
      </c>
      <c r="D20" s="89">
        <v>1.1299999999999999</v>
      </c>
    </row>
    <row r="21" spans="1:4" ht="14.45" customHeight="1">
      <c r="A21" s="95" t="s">
        <v>100</v>
      </c>
      <c r="B21" s="96" t="s">
        <v>101</v>
      </c>
      <c r="C21" s="89">
        <v>1.94</v>
      </c>
      <c r="D21" s="89">
        <v>1.94</v>
      </c>
    </row>
    <row r="22" spans="1:4" ht="14.45" customHeight="1">
      <c r="A22" s="224" t="s">
        <v>81</v>
      </c>
      <c r="B22" s="225"/>
      <c r="C22" s="225"/>
      <c r="D22" s="226"/>
    </row>
    <row r="23" spans="1:4" ht="14.45" customHeight="1">
      <c r="A23" s="46" t="s">
        <v>160</v>
      </c>
      <c r="B23" s="58" t="s">
        <v>161</v>
      </c>
      <c r="C23" s="89">
        <v>5.6</v>
      </c>
      <c r="D23" s="89">
        <v>5.6</v>
      </c>
    </row>
    <row r="24" spans="1:4" ht="14.45" customHeight="1">
      <c r="A24" s="46" t="s">
        <v>224</v>
      </c>
      <c r="B24" s="58" t="s">
        <v>225</v>
      </c>
      <c r="C24" s="75">
        <v>11</v>
      </c>
      <c r="D24" s="75">
        <v>11</v>
      </c>
    </row>
    <row r="25" spans="1:4" ht="14.45" customHeight="1">
      <c r="A25" s="71" t="s">
        <v>39</v>
      </c>
      <c r="B25" s="71" t="s">
        <v>20</v>
      </c>
      <c r="C25" s="71" t="s">
        <v>88</v>
      </c>
      <c r="D25" s="71" t="s">
        <v>19</v>
      </c>
    </row>
    <row r="26" spans="1:4" ht="14.45" customHeight="1">
      <c r="A26" s="217" t="s">
        <v>29</v>
      </c>
      <c r="B26" s="218"/>
      <c r="C26" s="218"/>
      <c r="D26" s="219"/>
    </row>
    <row r="27" spans="1:4" ht="14.45" customHeight="1">
      <c r="A27" s="46" t="s">
        <v>343</v>
      </c>
      <c r="B27" s="58" t="s">
        <v>344</v>
      </c>
      <c r="C27" s="114">
        <v>1</v>
      </c>
      <c r="D27" s="114">
        <v>1</v>
      </c>
    </row>
    <row r="28" spans="1:4" ht="14.45" customHeight="1">
      <c r="A28" s="95" t="s">
        <v>207</v>
      </c>
      <c r="B28" s="96" t="s">
        <v>208</v>
      </c>
      <c r="C28" s="114">
        <v>1.03</v>
      </c>
      <c r="D28" s="114">
        <v>1.03</v>
      </c>
    </row>
    <row r="29" spans="1:4" ht="14.45" customHeight="1">
      <c r="A29" s="95" t="s">
        <v>182</v>
      </c>
      <c r="B29" s="96" t="s">
        <v>183</v>
      </c>
      <c r="C29" s="89">
        <v>0.05</v>
      </c>
      <c r="D29" s="89">
        <v>0.05</v>
      </c>
    </row>
    <row r="30" spans="1:4" ht="14.45" customHeight="1">
      <c r="A30" s="46" t="s">
        <v>152</v>
      </c>
      <c r="B30" s="58" t="s">
        <v>153</v>
      </c>
      <c r="C30" s="89">
        <v>7.0000000000000007E-2</v>
      </c>
      <c r="D30" s="89">
        <v>7.0000000000000007E-2</v>
      </c>
    </row>
    <row r="31" spans="1:4" ht="14.45" customHeight="1">
      <c r="A31" s="95" t="s">
        <v>222</v>
      </c>
      <c r="B31" s="96" t="s">
        <v>223</v>
      </c>
      <c r="C31" s="89">
        <v>0.85</v>
      </c>
      <c r="D31" s="89">
        <v>0.85</v>
      </c>
    </row>
    <row r="32" spans="1:4" ht="14.45" customHeight="1">
      <c r="A32" s="95" t="s">
        <v>260</v>
      </c>
      <c r="B32" s="96" t="s">
        <v>261</v>
      </c>
      <c r="C32" s="89">
        <v>1</v>
      </c>
      <c r="D32" s="89">
        <v>1</v>
      </c>
    </row>
    <row r="33" spans="1:4" ht="14.45" customHeight="1">
      <c r="A33" s="95" t="s">
        <v>166</v>
      </c>
      <c r="B33" s="96" t="s">
        <v>167</v>
      </c>
      <c r="C33" s="89">
        <v>0.25</v>
      </c>
      <c r="D33" s="89">
        <v>0.25</v>
      </c>
    </row>
    <row r="34" spans="1:4" ht="14.45" customHeight="1">
      <c r="A34" s="95" t="s">
        <v>168</v>
      </c>
      <c r="B34" s="96" t="s">
        <v>169</v>
      </c>
      <c r="C34" s="89">
        <v>0.2</v>
      </c>
      <c r="D34" s="89">
        <v>0.2</v>
      </c>
    </row>
    <row r="35" spans="1:4" ht="14.45" customHeight="1">
      <c r="A35" s="95" t="s">
        <v>233</v>
      </c>
      <c r="B35" s="96" t="s">
        <v>234</v>
      </c>
      <c r="C35" s="89">
        <v>1</v>
      </c>
      <c r="D35" s="89">
        <v>1</v>
      </c>
    </row>
    <row r="36" spans="1:4" ht="14.45" customHeight="1">
      <c r="A36" s="95" t="s">
        <v>194</v>
      </c>
      <c r="B36" s="96" t="s">
        <v>195</v>
      </c>
      <c r="C36" s="89">
        <v>1</v>
      </c>
      <c r="D36" s="89">
        <v>1</v>
      </c>
    </row>
    <row r="37" spans="1:4" ht="14.45" customHeight="1">
      <c r="A37" s="95" t="s">
        <v>197</v>
      </c>
      <c r="B37" s="96" t="s">
        <v>198</v>
      </c>
      <c r="C37" s="89">
        <v>1.01</v>
      </c>
      <c r="D37" s="89">
        <v>1.01</v>
      </c>
    </row>
    <row r="38" spans="1:4" ht="14.45" customHeight="1">
      <c r="A38" s="95" t="s">
        <v>156</v>
      </c>
      <c r="B38" s="96" t="s">
        <v>157</v>
      </c>
      <c r="C38" s="89">
        <v>1.05</v>
      </c>
      <c r="D38" s="89">
        <v>1.05</v>
      </c>
    </row>
    <row r="39" spans="1:4" ht="14.45" customHeight="1">
      <c r="A39" s="46" t="s">
        <v>121</v>
      </c>
      <c r="B39" s="58" t="s">
        <v>122</v>
      </c>
      <c r="C39" s="80">
        <v>0.75</v>
      </c>
      <c r="D39" s="80">
        <v>0.75</v>
      </c>
    </row>
    <row r="40" spans="1:4" ht="14.45" customHeight="1">
      <c r="A40" s="217" t="s">
        <v>118</v>
      </c>
      <c r="B40" s="218"/>
      <c r="C40" s="218"/>
      <c r="D40" s="219"/>
    </row>
    <row r="41" spans="1:4" ht="14.45" customHeight="1">
      <c r="A41" s="95" t="s">
        <v>226</v>
      </c>
      <c r="B41" s="96" t="s">
        <v>227</v>
      </c>
      <c r="C41" s="89">
        <v>1.26</v>
      </c>
      <c r="D41" s="89">
        <v>1.26</v>
      </c>
    </row>
    <row r="42" spans="1:4" ht="14.45" customHeight="1">
      <c r="A42" s="46" t="s">
        <v>143</v>
      </c>
      <c r="B42" s="58" t="s">
        <v>142</v>
      </c>
      <c r="C42" s="89">
        <v>0.68</v>
      </c>
      <c r="D42" s="89">
        <v>0.68</v>
      </c>
    </row>
    <row r="43" spans="1:4" ht="14.45" customHeight="1">
      <c r="A43" s="118"/>
      <c r="B43" s="120" t="s">
        <v>89</v>
      </c>
      <c r="C43" s="119"/>
      <c r="D43" s="121"/>
    </row>
    <row r="44" spans="1:4" ht="14.45" customHeight="1">
      <c r="A44" s="95" t="s">
        <v>237</v>
      </c>
      <c r="B44" s="96" t="s">
        <v>238</v>
      </c>
      <c r="C44" s="75">
        <v>0.65</v>
      </c>
      <c r="D44" s="75">
        <v>0.65</v>
      </c>
    </row>
    <row r="45" spans="1:4" ht="14.45" customHeight="1">
      <c r="A45" s="217" t="s">
        <v>79</v>
      </c>
      <c r="B45" s="218"/>
      <c r="C45" s="218"/>
      <c r="D45" s="219"/>
    </row>
    <row r="46" spans="1:4" ht="14.45" customHeight="1">
      <c r="A46" s="95" t="s">
        <v>186</v>
      </c>
      <c r="B46" s="96" t="s">
        <v>187</v>
      </c>
      <c r="C46" s="89">
        <v>1</v>
      </c>
      <c r="D46" s="89">
        <v>1</v>
      </c>
    </row>
    <row r="47" spans="1:4" ht="14.45" customHeight="1">
      <c r="A47" s="217" t="s">
        <v>80</v>
      </c>
      <c r="B47" s="218"/>
      <c r="C47" s="218"/>
      <c r="D47" s="219"/>
    </row>
    <row r="48" spans="1:4" ht="14.45" customHeight="1">
      <c r="A48" s="46" t="s">
        <v>83</v>
      </c>
      <c r="B48" s="58" t="s">
        <v>35</v>
      </c>
      <c r="C48" s="89">
        <v>1.07</v>
      </c>
      <c r="D48" s="89"/>
    </row>
    <row r="49" spans="1:4" ht="14.45" customHeight="1">
      <c r="A49" s="95" t="s">
        <v>295</v>
      </c>
      <c r="B49" s="96" t="s">
        <v>296</v>
      </c>
      <c r="C49" s="89">
        <v>3</v>
      </c>
      <c r="D49" s="89">
        <v>3</v>
      </c>
    </row>
    <row r="50" spans="1:4" ht="14.45" customHeight="1">
      <c r="A50" s="95" t="s">
        <v>177</v>
      </c>
      <c r="B50" s="96" t="s">
        <v>176</v>
      </c>
      <c r="C50" s="89">
        <v>100</v>
      </c>
      <c r="D50" s="89">
        <v>100</v>
      </c>
    </row>
    <row r="51" spans="1:4" ht="14.45" customHeight="1">
      <c r="A51" s="71" t="s">
        <v>39</v>
      </c>
      <c r="B51" s="71" t="s">
        <v>20</v>
      </c>
      <c r="C51" s="71" t="s">
        <v>88</v>
      </c>
      <c r="D51" s="71" t="s">
        <v>19</v>
      </c>
    </row>
    <row r="52" spans="1:4" ht="14.45" customHeight="1">
      <c r="A52" s="217" t="s">
        <v>29</v>
      </c>
      <c r="B52" s="218"/>
      <c r="C52" s="218"/>
      <c r="D52" s="219"/>
    </row>
    <row r="53" spans="1:4" ht="14.45" customHeight="1">
      <c r="A53" s="95" t="s">
        <v>301</v>
      </c>
      <c r="B53" s="96" t="s">
        <v>302</v>
      </c>
      <c r="C53" s="89">
        <v>1</v>
      </c>
      <c r="D53" s="89">
        <v>1</v>
      </c>
    </row>
    <row r="54" spans="1:4" ht="14.45" customHeight="1">
      <c r="A54" s="217" t="s">
        <v>79</v>
      </c>
      <c r="B54" s="218"/>
      <c r="C54" s="218"/>
      <c r="D54" s="219"/>
    </row>
    <row r="55" spans="1:4" ht="14.45" customHeight="1">
      <c r="A55" s="83" t="s">
        <v>82</v>
      </c>
      <c r="B55" s="84" t="s">
        <v>40</v>
      </c>
      <c r="C55" s="89">
        <v>1.25</v>
      </c>
      <c r="D55" s="89">
        <v>1.07</v>
      </c>
    </row>
    <row r="56" spans="1:4" ht="14.45" customHeight="1">
      <c r="A56" s="217" t="s">
        <v>80</v>
      </c>
      <c r="B56" s="218"/>
      <c r="C56" s="218"/>
      <c r="D56" s="219"/>
    </row>
    <row r="57" spans="1:4" ht="14.45" customHeight="1">
      <c r="A57" s="46" t="s">
        <v>324</v>
      </c>
      <c r="B57" s="58" t="s">
        <v>325</v>
      </c>
      <c r="C57" s="114">
        <v>1.28</v>
      </c>
      <c r="D57" s="114">
        <v>1.27</v>
      </c>
    </row>
    <row r="58" spans="1:4" ht="14.45" customHeight="1">
      <c r="A58" s="217" t="s">
        <v>31</v>
      </c>
      <c r="B58" s="218"/>
      <c r="C58" s="218"/>
      <c r="D58" s="219"/>
    </row>
    <row r="59" spans="1:4" ht="14.45" customHeight="1">
      <c r="A59" s="83" t="s">
        <v>264</v>
      </c>
      <c r="B59" s="84" t="s">
        <v>265</v>
      </c>
      <c r="C59" s="114">
        <v>9</v>
      </c>
      <c r="D59" s="89">
        <v>9</v>
      </c>
    </row>
  </sheetData>
  <mergeCells count="13">
    <mergeCell ref="A58:D58"/>
    <mergeCell ref="A54:D54"/>
    <mergeCell ref="A56:D56"/>
    <mergeCell ref="A1:D1"/>
    <mergeCell ref="A3:D3"/>
    <mergeCell ref="A22:D22"/>
    <mergeCell ref="A26:D26"/>
    <mergeCell ref="A16:D16"/>
    <mergeCell ref="A14:D14"/>
    <mergeCell ref="A47:D47"/>
    <mergeCell ref="A45:D45"/>
    <mergeCell ref="A52:D52"/>
    <mergeCell ref="A40:D4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29"/>
  <sheetViews>
    <sheetView topLeftCell="A4" workbookViewId="0">
      <selection activeCell="D25" sqref="D25"/>
    </sheetView>
  </sheetViews>
  <sheetFormatPr defaultRowHeight="15.75"/>
  <cols>
    <col min="1" max="1" width="3" style="117" customWidth="1"/>
    <col min="2" max="2" width="35.140625" style="117" customWidth="1"/>
    <col min="3" max="3" width="8.7109375" style="122" customWidth="1"/>
    <col min="4" max="4" width="22.140625" style="154" customWidth="1"/>
    <col min="5" max="5" width="19.28515625" style="155" customWidth="1"/>
    <col min="6" max="6" width="17.7109375" style="155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>
      <c r="B1" s="232" t="s">
        <v>0</v>
      </c>
      <c r="C1" s="232"/>
      <c r="D1" s="232"/>
      <c r="E1" s="232"/>
      <c r="F1" s="125"/>
      <c r="H1" s="126"/>
      <c r="I1" s="126"/>
    </row>
    <row r="2" spans="1:9" ht="18">
      <c r="B2" s="232" t="s">
        <v>345</v>
      </c>
      <c r="C2" s="232"/>
      <c r="D2" s="232"/>
      <c r="E2" s="232"/>
      <c r="F2" s="232"/>
      <c r="H2" s="126"/>
      <c r="I2" s="126"/>
    </row>
    <row r="3" spans="1:9" ht="18">
      <c r="B3" s="124" t="s">
        <v>346</v>
      </c>
      <c r="C3" s="127"/>
      <c r="D3" s="128"/>
      <c r="E3" s="125"/>
      <c r="F3" s="125"/>
      <c r="H3" s="126"/>
      <c r="I3" s="126"/>
    </row>
    <row r="4" spans="1:9" ht="18">
      <c r="B4" s="124"/>
      <c r="C4" s="127"/>
      <c r="D4" s="128"/>
      <c r="E4" s="125"/>
      <c r="F4" s="125"/>
      <c r="H4" s="126"/>
      <c r="I4" s="126"/>
    </row>
    <row r="5" spans="1:9" ht="18">
      <c r="B5" s="124"/>
      <c r="C5" s="127"/>
      <c r="D5" s="128"/>
      <c r="E5" s="125"/>
      <c r="F5" s="125"/>
      <c r="H5" s="126"/>
      <c r="I5" s="126"/>
    </row>
    <row r="6" spans="1:9" ht="17.100000000000001" customHeight="1">
      <c r="B6" s="233" t="s">
        <v>347</v>
      </c>
      <c r="C6" s="234"/>
      <c r="D6" s="234"/>
      <c r="E6" s="129"/>
      <c r="F6" s="129"/>
      <c r="H6" s="126"/>
      <c r="I6" s="126"/>
    </row>
    <row r="7" spans="1:9">
      <c r="B7" s="130" t="s">
        <v>39</v>
      </c>
      <c r="C7" s="131" t="s">
        <v>20</v>
      </c>
      <c r="D7" s="132" t="s">
        <v>348</v>
      </c>
      <c r="E7" s="133" t="s">
        <v>349</v>
      </c>
      <c r="F7" s="133" t="s">
        <v>350</v>
      </c>
      <c r="H7" s="126"/>
      <c r="I7" s="126"/>
    </row>
    <row r="8" spans="1:9" ht="17.100000000000001" customHeight="1">
      <c r="B8" s="229" t="s">
        <v>29</v>
      </c>
      <c r="C8" s="230"/>
      <c r="D8" s="230"/>
      <c r="E8" s="230"/>
      <c r="F8" s="231"/>
    </row>
    <row r="9" spans="1:9" ht="17.100000000000001" customHeight="1">
      <c r="A9" s="122"/>
      <c r="B9" s="134" t="s">
        <v>351</v>
      </c>
      <c r="C9" s="134" t="s">
        <v>151</v>
      </c>
      <c r="D9" s="135">
        <v>8</v>
      </c>
      <c r="E9" s="136">
        <v>200000</v>
      </c>
      <c r="F9" s="136">
        <v>542000</v>
      </c>
    </row>
    <row r="10" spans="1:9" ht="17.100000000000001" customHeight="1">
      <c r="A10" s="122"/>
      <c r="B10" s="134" t="s">
        <v>244</v>
      </c>
      <c r="C10" s="134" t="s">
        <v>245</v>
      </c>
      <c r="D10" s="135">
        <v>5</v>
      </c>
      <c r="E10" s="136">
        <v>3000000</v>
      </c>
      <c r="F10" s="136">
        <v>2760000</v>
      </c>
    </row>
    <row r="11" spans="1:9">
      <c r="A11" s="137"/>
      <c r="B11" s="138" t="s">
        <v>352</v>
      </c>
      <c r="C11" s="138" t="s">
        <v>163</v>
      </c>
      <c r="D11" s="135">
        <v>1</v>
      </c>
      <c r="E11" s="136">
        <v>2500000</v>
      </c>
      <c r="F11" s="136">
        <v>525000</v>
      </c>
    </row>
    <row r="12" spans="1:9" ht="17.100000000000001" customHeight="1">
      <c r="A12" s="122"/>
      <c r="B12" s="139" t="s">
        <v>353</v>
      </c>
      <c r="C12" s="140"/>
      <c r="D12" s="135">
        <f>SUM(D9:D11)</f>
        <v>14</v>
      </c>
      <c r="E12" s="136">
        <f>SUM(E9:E11)</f>
        <v>5700000</v>
      </c>
      <c r="F12" s="136">
        <f>SUM(F9:F11)</f>
        <v>3827000</v>
      </c>
    </row>
    <row r="13" spans="1:9">
      <c r="A13" s="122"/>
      <c r="B13" s="235" t="s">
        <v>38</v>
      </c>
      <c r="C13" s="236"/>
      <c r="D13" s="135">
        <f>D12</f>
        <v>14</v>
      </c>
      <c r="E13" s="136">
        <f>E12</f>
        <v>5700000</v>
      </c>
      <c r="F13" s="136">
        <f>F12</f>
        <v>3827000</v>
      </c>
    </row>
    <row r="14" spans="1:9">
      <c r="A14" s="122"/>
      <c r="B14" s="141"/>
      <c r="C14" s="141"/>
      <c r="D14" s="142"/>
      <c r="E14" s="143"/>
      <c r="F14" s="143"/>
    </row>
    <row r="15" spans="1:9">
      <c r="A15" s="122"/>
      <c r="B15" s="122"/>
      <c r="D15" s="144"/>
      <c r="E15" s="145"/>
      <c r="F15" s="145"/>
    </row>
    <row r="16" spans="1:9" ht="18.75">
      <c r="A16" s="137"/>
      <c r="B16" s="237" t="s">
        <v>354</v>
      </c>
      <c r="C16" s="237"/>
      <c r="D16" s="237"/>
      <c r="E16" s="237"/>
      <c r="F16" s="237"/>
    </row>
    <row r="17" spans="1:6">
      <c r="A17" s="137"/>
      <c r="B17" s="146" t="s">
        <v>39</v>
      </c>
      <c r="C17" s="147" t="s">
        <v>20</v>
      </c>
      <c r="D17" s="148" t="s">
        <v>355</v>
      </c>
      <c r="E17" s="149" t="s">
        <v>356</v>
      </c>
      <c r="F17" s="149" t="s">
        <v>357</v>
      </c>
    </row>
    <row r="18" spans="1:6" ht="17.100000000000001" customHeight="1">
      <c r="A18" s="137"/>
      <c r="B18" s="229" t="s">
        <v>29</v>
      </c>
      <c r="C18" s="230"/>
      <c r="D18" s="230"/>
      <c r="E18" s="230"/>
      <c r="F18" s="231"/>
    </row>
    <row r="19" spans="1:6" s="152" customFormat="1">
      <c r="A19" s="150"/>
      <c r="B19" s="151" t="s">
        <v>231</v>
      </c>
      <c r="C19" s="151" t="s">
        <v>232</v>
      </c>
      <c r="D19" s="135">
        <v>2</v>
      </c>
      <c r="E19" s="136">
        <v>2432986</v>
      </c>
      <c r="F19" s="136">
        <v>1119173.56</v>
      </c>
    </row>
    <row r="20" spans="1:6">
      <c r="A20" s="137"/>
      <c r="B20" s="138" t="s">
        <v>353</v>
      </c>
      <c r="C20" s="138"/>
      <c r="D20" s="135">
        <f>SUM(D19)</f>
        <v>2</v>
      </c>
      <c r="E20" s="136">
        <f>SUM(E19)</f>
        <v>2432986</v>
      </c>
      <c r="F20" s="136">
        <f>SUM(F19)</f>
        <v>1119173.56</v>
      </c>
    </row>
    <row r="21" spans="1:6">
      <c r="A21" s="137"/>
      <c r="B21" s="227" t="s">
        <v>38</v>
      </c>
      <c r="C21" s="228"/>
      <c r="D21" s="135">
        <f>D20</f>
        <v>2</v>
      </c>
      <c r="E21" s="136">
        <f>E20</f>
        <v>2432986</v>
      </c>
      <c r="F21" s="136">
        <f>F20</f>
        <v>1119173.56</v>
      </c>
    </row>
    <row r="22" spans="1:6">
      <c r="A22" s="153"/>
      <c r="B22" s="153"/>
      <c r="C22" s="137"/>
    </row>
    <row r="23" spans="1:6">
      <c r="A23" s="153"/>
      <c r="B23" s="153"/>
      <c r="C23" s="137"/>
    </row>
    <row r="24" spans="1:6">
      <c r="A24" s="153"/>
      <c r="B24" s="153"/>
      <c r="C24" s="137"/>
    </row>
    <row r="25" spans="1:6">
      <c r="A25" s="153"/>
      <c r="B25" s="153"/>
      <c r="C25" s="137"/>
    </row>
    <row r="26" spans="1:6">
      <c r="A26" s="153"/>
      <c r="B26" s="153"/>
      <c r="C26" s="137"/>
    </row>
    <row r="27" spans="1:6">
      <c r="A27" s="153"/>
      <c r="B27" s="153"/>
      <c r="C27" s="137"/>
    </row>
    <row r="28" spans="1:6">
      <c r="A28" s="153"/>
      <c r="B28" s="153"/>
      <c r="C28" s="137"/>
    </row>
    <row r="29" spans="1:6">
      <c r="A29" s="153"/>
      <c r="B29" s="153"/>
      <c r="C29" s="137"/>
    </row>
  </sheetData>
  <mergeCells count="8">
    <mergeCell ref="B21:C21"/>
    <mergeCell ref="B18:F18"/>
    <mergeCell ref="B1:E1"/>
    <mergeCell ref="B2:F2"/>
    <mergeCell ref="B6:D6"/>
    <mergeCell ref="B8:F8"/>
    <mergeCell ref="B13:C13"/>
    <mergeCell ref="B16:F16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"/>
  <sheetViews>
    <sheetView zoomScale="120" zoomScaleNormal="120" workbookViewId="0">
      <selection activeCell="L11" sqref="L11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38" t="s">
        <v>0</v>
      </c>
      <c r="C1" s="239"/>
      <c r="D1" s="240"/>
      <c r="E1" s="6"/>
      <c r="F1" s="10"/>
      <c r="G1" s="10"/>
      <c r="H1" s="10"/>
      <c r="I1" s="10"/>
    </row>
    <row r="2" spans="1:10" ht="9" customHeight="1">
      <c r="B2" s="241"/>
      <c r="C2" s="242"/>
      <c r="D2" s="243"/>
      <c r="E2" s="6"/>
      <c r="F2" s="10"/>
      <c r="G2" s="10"/>
      <c r="H2" s="10"/>
      <c r="I2" s="10"/>
    </row>
    <row r="3" spans="1:10" ht="18" customHeight="1">
      <c r="B3" s="86" t="s">
        <v>334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44" t="s">
        <v>336</v>
      </c>
      <c r="C6" s="245"/>
      <c r="D6" s="245"/>
      <c r="E6" s="245"/>
      <c r="F6" s="245"/>
      <c r="G6" s="245"/>
      <c r="H6" s="245"/>
      <c r="I6" s="246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247" t="s">
        <v>29</v>
      </c>
      <c r="C8" s="248"/>
      <c r="D8" s="248"/>
      <c r="E8" s="248"/>
      <c r="F8" s="248"/>
      <c r="G8" s="248"/>
      <c r="H8" s="248"/>
      <c r="I8" s="249"/>
    </row>
    <row r="9" spans="1:10" s="101" customFormat="1" ht="15" customHeight="1">
      <c r="A9" s="6"/>
      <c r="B9" s="106" t="s">
        <v>170</v>
      </c>
      <c r="C9" s="107" t="s">
        <v>171</v>
      </c>
      <c r="D9" s="108">
        <v>0.11</v>
      </c>
      <c r="E9" s="108">
        <v>0.11</v>
      </c>
      <c r="F9" s="108">
        <v>0.11</v>
      </c>
      <c r="G9" s="94">
        <v>3</v>
      </c>
      <c r="H9" s="94">
        <v>73647</v>
      </c>
      <c r="I9" s="94">
        <v>8101.17</v>
      </c>
    </row>
    <row r="10" spans="1:10" s="101" customFormat="1" ht="15" customHeight="1">
      <c r="A10" s="6"/>
      <c r="B10" s="109" t="s">
        <v>321</v>
      </c>
      <c r="C10" s="250"/>
      <c r="D10" s="251"/>
      <c r="E10" s="251"/>
      <c r="F10" s="252"/>
      <c r="G10" s="110">
        <f>G9</f>
        <v>3</v>
      </c>
      <c r="H10" s="110">
        <f t="shared" ref="H10:I10" si="0">H9</f>
        <v>73647</v>
      </c>
      <c r="I10" s="110">
        <f t="shared" si="0"/>
        <v>8101.17</v>
      </c>
      <c r="J10" s="116"/>
    </row>
    <row r="11" spans="1:10" s="101" customFormat="1" ht="15" customHeight="1">
      <c r="A11" s="6"/>
      <c r="B11" s="247" t="s">
        <v>69</v>
      </c>
      <c r="C11" s="248"/>
      <c r="D11" s="248"/>
      <c r="E11" s="248"/>
      <c r="F11" s="248"/>
      <c r="G11" s="248"/>
      <c r="H11" s="248"/>
      <c r="I11" s="249"/>
    </row>
    <row r="12" spans="1:10" s="101" customFormat="1" ht="15" customHeight="1">
      <c r="A12" s="6"/>
      <c r="B12" s="106" t="s">
        <v>94</v>
      </c>
      <c r="C12" s="107" t="s">
        <v>95</v>
      </c>
      <c r="D12" s="108">
        <v>10</v>
      </c>
      <c r="E12" s="108">
        <v>10</v>
      </c>
      <c r="F12" s="108">
        <v>10</v>
      </c>
      <c r="G12" s="94">
        <v>1</v>
      </c>
      <c r="H12" s="94">
        <v>5000</v>
      </c>
      <c r="I12" s="94">
        <v>50000</v>
      </c>
    </row>
    <row r="13" spans="1:10" s="101" customFormat="1" ht="15" customHeight="1">
      <c r="A13" s="6"/>
      <c r="B13" s="109" t="s">
        <v>314</v>
      </c>
      <c r="C13" s="250"/>
      <c r="D13" s="251"/>
      <c r="E13" s="251"/>
      <c r="F13" s="252"/>
      <c r="G13" s="110">
        <f>SUM(G12:G12)</f>
        <v>1</v>
      </c>
      <c r="H13" s="110">
        <f>SUM(H12:H12)</f>
        <v>5000</v>
      </c>
      <c r="I13" s="110">
        <f>SUM(I12:I12)</f>
        <v>50000</v>
      </c>
    </row>
    <row r="14" spans="1:10" s="101" customFormat="1" ht="15" customHeight="1">
      <c r="A14" s="6"/>
      <c r="B14" s="247" t="s">
        <v>276</v>
      </c>
      <c r="C14" s="248"/>
      <c r="D14" s="248"/>
      <c r="E14" s="248"/>
      <c r="F14" s="248"/>
      <c r="G14" s="248"/>
      <c r="H14" s="248"/>
      <c r="I14" s="249"/>
    </row>
    <row r="15" spans="1:10" s="101" customFormat="1" ht="15" customHeight="1">
      <c r="A15" s="6"/>
      <c r="B15" s="106" t="s">
        <v>278</v>
      </c>
      <c r="C15" s="107" t="s">
        <v>277</v>
      </c>
      <c r="D15" s="108">
        <v>0.62</v>
      </c>
      <c r="E15" s="108">
        <v>0.62</v>
      </c>
      <c r="F15" s="108">
        <v>0.62</v>
      </c>
      <c r="G15" s="94">
        <v>2</v>
      </c>
      <c r="H15" s="94">
        <v>20100</v>
      </c>
      <c r="I15" s="94">
        <v>12462</v>
      </c>
    </row>
    <row r="16" spans="1:10" s="101" customFormat="1" ht="15" customHeight="1">
      <c r="A16" s="6"/>
      <c r="B16" s="109" t="s">
        <v>292</v>
      </c>
      <c r="C16" s="250"/>
      <c r="D16" s="251"/>
      <c r="E16" s="251"/>
      <c r="F16" s="252"/>
      <c r="G16" s="110">
        <f>SUM(G15:G15)</f>
        <v>2</v>
      </c>
      <c r="H16" s="110">
        <f>SUM(H15:H15)</f>
        <v>20100</v>
      </c>
      <c r="I16" s="110">
        <f>SUM(I15:I15)</f>
        <v>12462</v>
      </c>
    </row>
    <row r="17" spans="2:9" ht="19.5" customHeight="1">
      <c r="B17" s="111" t="s">
        <v>279</v>
      </c>
      <c r="C17" s="253"/>
      <c r="D17" s="254"/>
      <c r="E17" s="254"/>
      <c r="F17" s="255"/>
      <c r="G17" s="112">
        <f>G13+G16+G10</f>
        <v>6</v>
      </c>
      <c r="H17" s="112">
        <f>H13+H16+H10</f>
        <v>98747</v>
      </c>
      <c r="I17" s="112">
        <f>I13+I16+I10</f>
        <v>70563.17</v>
      </c>
    </row>
    <row r="18" spans="2:9" ht="11.1" customHeight="1">
      <c r="B18" s="1"/>
      <c r="C18" s="1"/>
      <c r="D18" s="1"/>
      <c r="E18" s="1"/>
      <c r="F18" s="1"/>
      <c r="G18" s="32"/>
      <c r="H18" s="32"/>
      <c r="I18" s="32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6.5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</sheetData>
  <mergeCells count="9">
    <mergeCell ref="B1:D2"/>
    <mergeCell ref="B6:I6"/>
    <mergeCell ref="B11:I11"/>
    <mergeCell ref="C13:F13"/>
    <mergeCell ref="C17:F17"/>
    <mergeCell ref="B14:I14"/>
    <mergeCell ref="C16:F16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2"/>
  <sheetViews>
    <sheetView zoomScale="115" zoomScaleNormal="115" workbookViewId="0">
      <selection activeCell="B1" sqref="B1:I1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85" t="s">
        <v>335</v>
      </c>
      <c r="C1" s="285"/>
      <c r="D1" s="285"/>
      <c r="E1" s="285"/>
      <c r="F1" s="285"/>
      <c r="G1" s="285"/>
      <c r="H1" s="285"/>
      <c r="I1" s="285"/>
    </row>
    <row r="2" spans="2:9" ht="26.25" customHeight="1">
      <c r="B2" s="286" t="s">
        <v>15</v>
      </c>
      <c r="C2" s="287"/>
      <c r="D2" s="288"/>
      <c r="E2" s="286" t="s">
        <v>20</v>
      </c>
      <c r="F2" s="288"/>
      <c r="G2" s="289" t="s">
        <v>41</v>
      </c>
      <c r="H2" s="287"/>
      <c r="I2" s="288"/>
    </row>
    <row r="3" spans="2:9" ht="15.95" customHeight="1">
      <c r="B3" s="290" t="s">
        <v>29</v>
      </c>
      <c r="C3" s="210"/>
      <c r="D3" s="210"/>
      <c r="E3" s="210"/>
      <c r="F3" s="210"/>
      <c r="G3" s="210"/>
      <c r="H3" s="210"/>
      <c r="I3" s="291"/>
    </row>
    <row r="4" spans="2:9" ht="15.95" customHeight="1">
      <c r="B4" s="275" t="s">
        <v>268</v>
      </c>
      <c r="C4" s="267"/>
      <c r="D4" s="276"/>
      <c r="E4" s="250" t="s">
        <v>269</v>
      </c>
      <c r="F4" s="259"/>
      <c r="G4" s="250" t="s">
        <v>68</v>
      </c>
      <c r="H4" s="251"/>
      <c r="I4" s="259"/>
    </row>
    <row r="5" spans="2:9" ht="15.95" customHeight="1">
      <c r="B5" s="275" t="s">
        <v>184</v>
      </c>
      <c r="C5" s="283" t="s">
        <v>185</v>
      </c>
      <c r="D5" s="276"/>
      <c r="E5" s="250" t="s">
        <v>185</v>
      </c>
      <c r="F5" s="259"/>
      <c r="G5" s="250">
        <v>3</v>
      </c>
      <c r="H5" s="284"/>
      <c r="I5" s="259"/>
    </row>
    <row r="6" spans="2:9" ht="15.95" customHeight="1">
      <c r="B6" s="280" t="s">
        <v>69</v>
      </c>
      <c r="C6" s="281"/>
      <c r="D6" s="281"/>
      <c r="E6" s="281"/>
      <c r="F6" s="281"/>
      <c r="G6" s="281"/>
      <c r="H6" s="281"/>
      <c r="I6" s="282"/>
    </row>
    <row r="7" spans="2:9" ht="15.95" customHeight="1">
      <c r="B7" s="106" t="s">
        <v>98</v>
      </c>
      <c r="C7" s="107"/>
      <c r="D7" s="108"/>
      <c r="E7" s="250" t="s">
        <v>99</v>
      </c>
      <c r="F7" s="259" t="s">
        <v>99</v>
      </c>
      <c r="G7" s="250">
        <v>1</v>
      </c>
      <c r="H7" s="251">
        <v>1</v>
      </c>
      <c r="I7" s="259">
        <v>1</v>
      </c>
    </row>
    <row r="8" spans="2:9" ht="15.95" customHeight="1">
      <c r="B8" s="275" t="s">
        <v>242</v>
      </c>
      <c r="C8" s="267"/>
      <c r="D8" s="276"/>
      <c r="E8" s="250" t="s">
        <v>243</v>
      </c>
      <c r="F8" s="259"/>
      <c r="G8" s="250">
        <v>1</v>
      </c>
      <c r="H8" s="251"/>
      <c r="I8" s="259"/>
    </row>
    <row r="9" spans="2:9" ht="15.95" customHeight="1">
      <c r="B9" s="275" t="s">
        <v>144</v>
      </c>
      <c r="C9" s="267"/>
      <c r="D9" s="276"/>
      <c r="E9" s="250" t="s">
        <v>145</v>
      </c>
      <c r="F9" s="259"/>
      <c r="G9" s="250">
        <v>10</v>
      </c>
      <c r="H9" s="251"/>
      <c r="I9" s="259"/>
    </row>
    <row r="10" spans="2:9" ht="15.95" customHeight="1">
      <c r="B10" s="260" t="s">
        <v>107</v>
      </c>
      <c r="C10" s="261"/>
      <c r="D10" s="262"/>
      <c r="E10" s="263" t="s">
        <v>108</v>
      </c>
      <c r="F10" s="264"/>
      <c r="G10" s="263" t="s">
        <v>68</v>
      </c>
      <c r="H10" s="265"/>
      <c r="I10" s="264"/>
    </row>
    <row r="11" spans="2:9" ht="15.95" customHeight="1">
      <c r="B11" s="256" t="s">
        <v>219</v>
      </c>
      <c r="C11" s="257"/>
      <c r="D11" s="257"/>
      <c r="E11" s="257"/>
      <c r="F11" s="257"/>
      <c r="G11" s="257"/>
      <c r="H11" s="257"/>
      <c r="I11" s="258"/>
    </row>
    <row r="12" spans="2:9" ht="15.95" customHeight="1">
      <c r="B12" s="275" t="s">
        <v>220</v>
      </c>
      <c r="C12" s="267"/>
      <c r="D12" s="276"/>
      <c r="E12" s="250" t="s">
        <v>221</v>
      </c>
      <c r="F12" s="259"/>
      <c r="G12" s="250" t="s">
        <v>68</v>
      </c>
      <c r="H12" s="251"/>
      <c r="I12" s="259"/>
    </row>
    <row r="13" spans="2:9" ht="15.95" customHeight="1">
      <c r="B13" s="256" t="s">
        <v>89</v>
      </c>
      <c r="C13" s="257"/>
      <c r="D13" s="257"/>
      <c r="E13" s="257"/>
      <c r="F13" s="257"/>
      <c r="G13" s="257"/>
      <c r="H13" s="257"/>
      <c r="I13" s="258"/>
    </row>
    <row r="14" spans="2:9" ht="15.95" customHeight="1">
      <c r="B14" s="275" t="s">
        <v>330</v>
      </c>
      <c r="C14" s="277"/>
      <c r="D14" s="278"/>
      <c r="E14" s="279" t="s">
        <v>331</v>
      </c>
      <c r="F14" s="279"/>
      <c r="G14" s="250" t="s">
        <v>68</v>
      </c>
      <c r="H14" s="273"/>
      <c r="I14" s="274"/>
    </row>
    <row r="15" spans="2:9" ht="15.95" customHeight="1">
      <c r="B15" s="275" t="s">
        <v>309</v>
      </c>
      <c r="C15" s="277"/>
      <c r="D15" s="278"/>
      <c r="E15" s="279" t="s">
        <v>307</v>
      </c>
      <c r="F15" s="279"/>
      <c r="G15" s="250" t="s">
        <v>68</v>
      </c>
      <c r="H15" s="273"/>
      <c r="I15" s="274"/>
    </row>
    <row r="16" spans="2:9" ht="15.95" customHeight="1">
      <c r="B16" s="275" t="s">
        <v>310</v>
      </c>
      <c r="C16" s="277"/>
      <c r="D16" s="278"/>
      <c r="E16" s="279" t="s">
        <v>308</v>
      </c>
      <c r="F16" s="279"/>
      <c r="G16" s="250" t="s">
        <v>68</v>
      </c>
      <c r="H16" s="273"/>
      <c r="I16" s="274"/>
    </row>
    <row r="17" spans="2:9" ht="15.95" customHeight="1">
      <c r="B17" s="292" t="s">
        <v>312</v>
      </c>
      <c r="C17" s="293"/>
      <c r="D17" s="294"/>
      <c r="E17" s="270" t="s">
        <v>313</v>
      </c>
      <c r="F17" s="272"/>
      <c r="G17" s="270" t="s">
        <v>68</v>
      </c>
      <c r="H17" s="271"/>
      <c r="I17" s="272"/>
    </row>
    <row r="18" spans="2:9" ht="15.95" customHeight="1">
      <c r="B18" s="275" t="s">
        <v>297</v>
      </c>
      <c r="C18" s="277"/>
      <c r="D18" s="278"/>
      <c r="E18" s="279" t="s">
        <v>298</v>
      </c>
      <c r="F18" s="279"/>
      <c r="G18" s="250" t="s">
        <v>68</v>
      </c>
      <c r="H18" s="273"/>
      <c r="I18" s="274"/>
    </row>
    <row r="19" spans="2:9" ht="15.95" customHeight="1">
      <c r="B19" s="275" t="s">
        <v>293</v>
      </c>
      <c r="C19" s="267"/>
      <c r="D19" s="276"/>
      <c r="E19" s="250" t="s">
        <v>294</v>
      </c>
      <c r="F19" s="259"/>
      <c r="G19" s="250" t="s">
        <v>68</v>
      </c>
      <c r="H19" s="251"/>
      <c r="I19" s="259"/>
    </row>
    <row r="20" spans="2:9" ht="15.95" customHeight="1">
      <c r="B20" s="275" t="s">
        <v>280</v>
      </c>
      <c r="C20" s="267"/>
      <c r="D20" s="276"/>
      <c r="E20" s="250" t="s">
        <v>281</v>
      </c>
      <c r="F20" s="259"/>
      <c r="G20" s="250" t="s">
        <v>68</v>
      </c>
      <c r="H20" s="251"/>
      <c r="I20" s="259"/>
    </row>
    <row r="21" spans="2:9" ht="15.95" customHeight="1">
      <c r="B21" s="275" t="s">
        <v>274</v>
      </c>
      <c r="C21" s="267"/>
      <c r="D21" s="276"/>
      <c r="E21" s="250" t="s">
        <v>275</v>
      </c>
      <c r="F21" s="259"/>
      <c r="G21" s="250" t="s">
        <v>68</v>
      </c>
      <c r="H21" s="251"/>
      <c r="I21" s="259"/>
    </row>
    <row r="22" spans="2:9" ht="15.95" customHeight="1">
      <c r="B22" s="275" t="s">
        <v>272</v>
      </c>
      <c r="C22" s="267"/>
      <c r="D22" s="276"/>
      <c r="E22" s="250" t="s">
        <v>273</v>
      </c>
      <c r="F22" s="259"/>
      <c r="G22" s="250" t="s">
        <v>68</v>
      </c>
      <c r="H22" s="251"/>
      <c r="I22" s="259"/>
    </row>
    <row r="23" spans="2:9" ht="15.95" customHeight="1">
      <c r="B23" s="275" t="s">
        <v>199</v>
      </c>
      <c r="C23" s="267"/>
      <c r="D23" s="276"/>
      <c r="E23" s="250" t="s">
        <v>200</v>
      </c>
      <c r="F23" s="259"/>
      <c r="G23" s="250" t="s">
        <v>68</v>
      </c>
      <c r="H23" s="251"/>
      <c r="I23" s="259"/>
    </row>
    <row r="24" spans="2:9" ht="15.95" customHeight="1">
      <c r="B24" s="275" t="s">
        <v>180</v>
      </c>
      <c r="C24" s="267"/>
      <c r="D24" s="276"/>
      <c r="E24" s="250" t="s">
        <v>181</v>
      </c>
      <c r="F24" s="259"/>
      <c r="G24" s="250" t="s">
        <v>68</v>
      </c>
      <c r="H24" s="251"/>
      <c r="I24" s="259"/>
    </row>
    <row r="25" spans="2:9" ht="15.95" customHeight="1">
      <c r="B25" s="275" t="s">
        <v>164</v>
      </c>
      <c r="C25" s="267"/>
      <c r="D25" s="276"/>
      <c r="E25" s="250" t="s">
        <v>165</v>
      </c>
      <c r="F25" s="259"/>
      <c r="G25" s="250">
        <v>1</v>
      </c>
      <c r="H25" s="251"/>
      <c r="I25" s="259"/>
    </row>
    <row r="26" spans="2:9" ht="15.95" customHeight="1">
      <c r="B26" s="266" t="s">
        <v>128</v>
      </c>
      <c r="C26" s="267"/>
      <c r="D26" s="268"/>
      <c r="E26" s="269" t="s">
        <v>127</v>
      </c>
      <c r="F26" s="252"/>
      <c r="G26" s="269">
        <v>0.5</v>
      </c>
      <c r="H26" s="251"/>
      <c r="I26" s="252"/>
    </row>
    <row r="27" spans="2:9" ht="15.95" customHeight="1">
      <c r="B27" s="260" t="s">
        <v>97</v>
      </c>
      <c r="C27" s="261"/>
      <c r="D27" s="262"/>
      <c r="E27" s="263" t="s">
        <v>96</v>
      </c>
      <c r="F27" s="264"/>
      <c r="G27" s="263" t="s">
        <v>68</v>
      </c>
      <c r="H27" s="265"/>
      <c r="I27" s="264"/>
    </row>
    <row r="28" spans="2:9" ht="15.95" customHeight="1">
      <c r="B28" s="260" t="s">
        <v>211</v>
      </c>
      <c r="C28" s="261"/>
      <c r="D28" s="262"/>
      <c r="E28" s="263" t="s">
        <v>213</v>
      </c>
      <c r="F28" s="264"/>
      <c r="G28" s="263" t="s">
        <v>68</v>
      </c>
      <c r="H28" s="265"/>
      <c r="I28" s="264"/>
    </row>
    <row r="29" spans="2:9" ht="15.95" customHeight="1">
      <c r="B29" s="260" t="s">
        <v>212</v>
      </c>
      <c r="C29" s="261"/>
      <c r="D29" s="262"/>
      <c r="E29" s="263" t="s">
        <v>214</v>
      </c>
      <c r="F29" s="264"/>
      <c r="G29" s="263" t="s">
        <v>68</v>
      </c>
      <c r="H29" s="265"/>
      <c r="I29" s="264"/>
    </row>
    <row r="30" spans="2:9" ht="15.95" customHeight="1">
      <c r="B30" s="260" t="s">
        <v>218</v>
      </c>
      <c r="C30" s="261"/>
      <c r="D30" s="262"/>
      <c r="E30" s="263" t="s">
        <v>217</v>
      </c>
      <c r="F30" s="264"/>
      <c r="G30" s="263"/>
      <c r="H30" s="265"/>
      <c r="I30" s="264"/>
    </row>
    <row r="31" spans="2:9" ht="15.95" customHeight="1">
      <c r="B31" s="256" t="s">
        <v>276</v>
      </c>
      <c r="C31" s="257"/>
      <c r="D31" s="257"/>
      <c r="E31" s="257" t="s">
        <v>276</v>
      </c>
      <c r="F31" s="257"/>
      <c r="G31" s="257"/>
      <c r="H31" s="257"/>
      <c r="I31" s="258"/>
    </row>
    <row r="32" spans="2:9" ht="15.95" customHeight="1">
      <c r="B32" s="106" t="s">
        <v>230</v>
      </c>
      <c r="C32" s="107"/>
      <c r="D32" s="108"/>
      <c r="E32" s="250" t="s">
        <v>137</v>
      </c>
      <c r="F32" s="259" t="s">
        <v>137</v>
      </c>
      <c r="G32" s="250">
        <v>1.85</v>
      </c>
      <c r="H32" s="251">
        <v>1.85</v>
      </c>
      <c r="I32" s="259">
        <v>1.85</v>
      </c>
    </row>
  </sheetData>
  <mergeCells count="82">
    <mergeCell ref="B10:D10"/>
    <mergeCell ref="E18:F18"/>
    <mergeCell ref="B21:D21"/>
    <mergeCell ref="E21:F21"/>
    <mergeCell ref="B16:D16"/>
    <mergeCell ref="E16:F16"/>
    <mergeCell ref="B17:D17"/>
    <mergeCell ref="E17:F17"/>
    <mergeCell ref="B11:I11"/>
    <mergeCell ref="B12:D12"/>
    <mergeCell ref="E12:F12"/>
    <mergeCell ref="G12:I12"/>
    <mergeCell ref="B13:I13"/>
    <mergeCell ref="B15:D15"/>
    <mergeCell ref="E15:F15"/>
    <mergeCell ref="G15:I15"/>
    <mergeCell ref="G21:I21"/>
    <mergeCell ref="B22:D22"/>
    <mergeCell ref="E22:F22"/>
    <mergeCell ref="G22:I22"/>
    <mergeCell ref="G18:I18"/>
    <mergeCell ref="B19:D19"/>
    <mergeCell ref="E19:F19"/>
    <mergeCell ref="G19:I19"/>
    <mergeCell ref="B18:D18"/>
    <mergeCell ref="B24:D24"/>
    <mergeCell ref="E24:F24"/>
    <mergeCell ref="G24:I24"/>
    <mergeCell ref="G26:I26"/>
    <mergeCell ref="B27:D27"/>
    <mergeCell ref="E27:F27"/>
    <mergeCell ref="G27:I27"/>
    <mergeCell ref="B1:I1"/>
    <mergeCell ref="B2:D2"/>
    <mergeCell ref="E2:F2"/>
    <mergeCell ref="G2:I2"/>
    <mergeCell ref="B3:I3"/>
    <mergeCell ref="B4:D4"/>
    <mergeCell ref="E4:F4"/>
    <mergeCell ref="G4:I4"/>
    <mergeCell ref="B5:D5"/>
    <mergeCell ref="E5:F5"/>
    <mergeCell ref="G5:I5"/>
    <mergeCell ref="B6:I6"/>
    <mergeCell ref="B8:D8"/>
    <mergeCell ref="E8:F8"/>
    <mergeCell ref="G8:I8"/>
    <mergeCell ref="E9:F9"/>
    <mergeCell ref="G9:I9"/>
    <mergeCell ref="B9:D9"/>
    <mergeCell ref="E7:F7"/>
    <mergeCell ref="G7:I7"/>
    <mergeCell ref="G17:I17"/>
    <mergeCell ref="E10:F10"/>
    <mergeCell ref="G16:I16"/>
    <mergeCell ref="B25:D25"/>
    <mergeCell ref="E25:F25"/>
    <mergeCell ref="G25:I25"/>
    <mergeCell ref="B23:D23"/>
    <mergeCell ref="E23:F23"/>
    <mergeCell ref="G23:I23"/>
    <mergeCell ref="B14:D14"/>
    <mergeCell ref="E14:F14"/>
    <mergeCell ref="G14:I14"/>
    <mergeCell ref="G10:I10"/>
    <mergeCell ref="B20:D20"/>
    <mergeCell ref="E20:F20"/>
    <mergeCell ref="G20:I20"/>
    <mergeCell ref="G28:I28"/>
    <mergeCell ref="B26:D26"/>
    <mergeCell ref="E26:F26"/>
    <mergeCell ref="B29:D29"/>
    <mergeCell ref="E29:F29"/>
    <mergeCell ref="G29:I29"/>
    <mergeCell ref="B28:D28"/>
    <mergeCell ref="E28:F28"/>
    <mergeCell ref="B31:I31"/>
    <mergeCell ref="E32:F32"/>
    <mergeCell ref="G32:I32"/>
    <mergeCell ref="B30:D30"/>
    <mergeCell ref="E30:F30"/>
    <mergeCell ref="G30:I3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95" t="s">
        <v>0</v>
      </c>
      <c r="C1" s="295"/>
      <c r="D1" s="5"/>
      <c r="E1" s="5"/>
      <c r="F1" s="5"/>
    </row>
    <row r="2" spans="1:6" ht="27.95" customHeight="1">
      <c r="A2" s="4"/>
      <c r="B2" s="296" t="s">
        <v>334</v>
      </c>
      <c r="C2" s="296"/>
      <c r="D2" s="296"/>
      <c r="E2" s="296"/>
      <c r="F2" s="296"/>
    </row>
    <row r="3" spans="1:6" ht="42.75" customHeight="1">
      <c r="B3" s="244" t="s">
        <v>42</v>
      </c>
      <c r="C3" s="245"/>
      <c r="D3" s="245"/>
      <c r="E3" s="245"/>
      <c r="F3" s="245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2026-10-21T11:07:46Z</cp:lastPrinted>
  <dcterms:created xsi:type="dcterms:W3CDTF">2024-09-12T06:50:39Z</dcterms:created>
  <dcterms:modified xsi:type="dcterms:W3CDTF">2026-10-21T11:34:03Z</dcterms:modified>
</cp:coreProperties>
</file>